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315" windowHeight="11655" activeTab="2"/>
  </bookViews>
  <sheets>
    <sheet name="총괄표" sheetId="1" r:id="rId1"/>
    <sheet name="세입결산서" sheetId="2" r:id="rId2"/>
    <sheet name="세출결산서" sheetId="3" r:id="rId3"/>
  </sheets>
  <definedNames>
    <definedName name="_xlnm.Print_Area" localSheetId="1">세입결산서!$A$1:$H$86</definedName>
    <definedName name="_xlnm.Print_Area" localSheetId="2">세출결산서!$A$1:$H$164</definedName>
    <definedName name="_xlnm.Print_Area" localSheetId="0">총괄표!$A$1:$G$20</definedName>
    <definedName name="_xlnm.Print_Titles" localSheetId="1">세입결산서!$2:$5</definedName>
    <definedName name="_xlnm.Print_Titles" localSheetId="2">세출결산서!$4:$5</definedName>
  </definedNames>
  <calcPr calcId="145621" fullCalcOnLoad="1"/>
</workbook>
</file>

<file path=xl/calcChain.xml><?xml version="1.0" encoding="utf-8"?>
<calcChain xmlns="http://schemas.openxmlformats.org/spreadsheetml/2006/main">
  <c r="G157" i="3" l="1"/>
  <c r="G160" i="3" s="1"/>
  <c r="F157" i="3"/>
  <c r="F160" i="3" s="1"/>
  <c r="E157" i="3"/>
  <c r="E160" i="3" s="1"/>
  <c r="G156" i="3"/>
  <c r="G159" i="3" s="1"/>
  <c r="F156" i="3"/>
  <c r="F159" i="3" s="1"/>
  <c r="F161" i="3" s="1"/>
  <c r="E156" i="3"/>
  <c r="E159" i="3" s="1"/>
  <c r="G155" i="3"/>
  <c r="F155" i="3"/>
  <c r="E155" i="3"/>
  <c r="H154" i="3"/>
  <c r="H157" i="3" s="1"/>
  <c r="H160" i="3" s="1"/>
  <c r="H153" i="3"/>
  <c r="H156" i="3" s="1"/>
  <c r="G148" i="3"/>
  <c r="G151" i="3" s="1"/>
  <c r="F148" i="3"/>
  <c r="F151" i="3" s="1"/>
  <c r="E148" i="3"/>
  <c r="H148" i="3" s="1"/>
  <c r="H151" i="3" s="1"/>
  <c r="G147" i="3"/>
  <c r="G150" i="3" s="1"/>
  <c r="G152" i="3" s="1"/>
  <c r="F147" i="3"/>
  <c r="F150" i="3" s="1"/>
  <c r="F152" i="3" s="1"/>
  <c r="E147" i="3"/>
  <c r="H147" i="3" s="1"/>
  <c r="G146" i="3"/>
  <c r="F146" i="3"/>
  <c r="E146" i="3"/>
  <c r="H145" i="3"/>
  <c r="H144" i="3"/>
  <c r="H146" i="3" s="1"/>
  <c r="G139" i="3"/>
  <c r="E139" i="3"/>
  <c r="G138" i="3"/>
  <c r="E138" i="3"/>
  <c r="G137" i="3"/>
  <c r="F137" i="3"/>
  <c r="E137" i="3"/>
  <c r="H136" i="3"/>
  <c r="H135" i="3"/>
  <c r="H137" i="3" s="1"/>
  <c r="G134" i="3"/>
  <c r="F134" i="3"/>
  <c r="E134" i="3"/>
  <c r="H133" i="3"/>
  <c r="H132" i="3"/>
  <c r="H134" i="3" s="1"/>
  <c r="G131" i="3"/>
  <c r="F131" i="3"/>
  <c r="E131" i="3"/>
  <c r="H130" i="3"/>
  <c r="H129" i="3"/>
  <c r="H131" i="3" s="1"/>
  <c r="G128" i="3"/>
  <c r="F128" i="3"/>
  <c r="E128" i="3"/>
  <c r="H127" i="3"/>
  <c r="H126" i="3"/>
  <c r="H128" i="3" s="1"/>
  <c r="G125" i="3"/>
  <c r="E125" i="3"/>
  <c r="G122" i="3"/>
  <c r="G140" i="3" s="1"/>
  <c r="E122" i="3"/>
  <c r="E140" i="3" s="1"/>
  <c r="G118" i="3"/>
  <c r="G117" i="3"/>
  <c r="G116" i="3"/>
  <c r="E114" i="3"/>
  <c r="E117" i="3" s="1"/>
  <c r="G113" i="3"/>
  <c r="E113" i="3"/>
  <c r="F112" i="3"/>
  <c r="E112" i="3"/>
  <c r="E115" i="3" s="1"/>
  <c r="H111" i="3"/>
  <c r="F111" i="3"/>
  <c r="G110" i="3"/>
  <c r="F110" i="3"/>
  <c r="E110" i="3"/>
  <c r="H109" i="3"/>
  <c r="H110" i="3" s="1"/>
  <c r="H108" i="3"/>
  <c r="G107" i="3"/>
  <c r="F107" i="3"/>
  <c r="E107" i="3"/>
  <c r="H106" i="3"/>
  <c r="H107" i="3" s="1"/>
  <c r="H105" i="3"/>
  <c r="G104" i="3"/>
  <c r="F104" i="3"/>
  <c r="E104" i="3"/>
  <c r="H103" i="3"/>
  <c r="H104" i="3" s="1"/>
  <c r="H102" i="3"/>
  <c r="G101" i="3"/>
  <c r="F101" i="3"/>
  <c r="E101" i="3"/>
  <c r="H100" i="3"/>
  <c r="H101" i="3" s="1"/>
  <c r="H99" i="3"/>
  <c r="G98" i="3"/>
  <c r="F98" i="3"/>
  <c r="E98" i="3"/>
  <c r="H97" i="3"/>
  <c r="H98" i="3" s="1"/>
  <c r="H96" i="3"/>
  <c r="G95" i="3"/>
  <c r="G119" i="3" s="1"/>
  <c r="F95" i="3"/>
  <c r="E95" i="3"/>
  <c r="H94" i="3"/>
  <c r="H93" i="3"/>
  <c r="G91" i="3"/>
  <c r="G142" i="3" s="1"/>
  <c r="F91" i="3"/>
  <c r="E91" i="3"/>
  <c r="G90" i="3"/>
  <c r="G141" i="3" s="1"/>
  <c r="F90" i="3"/>
  <c r="E90" i="3"/>
  <c r="E141" i="3" s="1"/>
  <c r="G89" i="3"/>
  <c r="F89" i="3"/>
  <c r="E89" i="3"/>
  <c r="H88" i="3"/>
  <c r="H89" i="3" s="1"/>
  <c r="H87" i="3"/>
  <c r="G86" i="3"/>
  <c r="F86" i="3"/>
  <c r="E86" i="3"/>
  <c r="H85" i="3"/>
  <c r="H86" i="3" s="1"/>
  <c r="H84" i="3"/>
  <c r="G83" i="3"/>
  <c r="F83" i="3"/>
  <c r="E83" i="3"/>
  <c r="H82" i="3"/>
  <c r="H83" i="3" s="1"/>
  <c r="H81" i="3"/>
  <c r="G80" i="3"/>
  <c r="F80" i="3"/>
  <c r="E80" i="3"/>
  <c r="H79" i="3"/>
  <c r="H80" i="3" s="1"/>
  <c r="H78" i="3"/>
  <c r="G77" i="3"/>
  <c r="F77" i="3"/>
  <c r="E77" i="3"/>
  <c r="H76" i="3"/>
  <c r="H77" i="3" s="1"/>
  <c r="H75" i="3"/>
  <c r="G74" i="3"/>
  <c r="F74" i="3"/>
  <c r="E74" i="3"/>
  <c r="H73" i="3"/>
  <c r="H74" i="3" s="1"/>
  <c r="H72" i="3"/>
  <c r="G71" i="3"/>
  <c r="F71" i="3"/>
  <c r="E71" i="3"/>
  <c r="H70" i="3"/>
  <c r="H71" i="3" s="1"/>
  <c r="H69" i="3"/>
  <c r="G68" i="3"/>
  <c r="G92" i="3" s="1"/>
  <c r="G143" i="3" s="1"/>
  <c r="F68" i="3"/>
  <c r="F92" i="3" s="1"/>
  <c r="E68" i="3"/>
  <c r="E92" i="3" s="1"/>
  <c r="H67" i="3"/>
  <c r="H91" i="3" s="1"/>
  <c r="H66" i="3"/>
  <c r="H90" i="3" s="1"/>
  <c r="E63" i="3"/>
  <c r="G61" i="3"/>
  <c r="G64" i="3" s="1"/>
  <c r="F61" i="3"/>
  <c r="F64" i="3" s="1"/>
  <c r="E61" i="3"/>
  <c r="E64" i="3" s="1"/>
  <c r="G60" i="3"/>
  <c r="G63" i="3" s="1"/>
  <c r="F60" i="3"/>
  <c r="F63" i="3" s="1"/>
  <c r="E60" i="3"/>
  <c r="G59" i="3"/>
  <c r="F59" i="3"/>
  <c r="E59" i="3"/>
  <c r="H58" i="3"/>
  <c r="H57" i="3"/>
  <c r="H59" i="3" s="1"/>
  <c r="G56" i="3"/>
  <c r="F56" i="3"/>
  <c r="E56" i="3"/>
  <c r="H55" i="3"/>
  <c r="H54" i="3"/>
  <c r="H56" i="3" s="1"/>
  <c r="G53" i="3"/>
  <c r="G62" i="3" s="1"/>
  <c r="G65" i="3" s="1"/>
  <c r="F53" i="3"/>
  <c r="F62" i="3" s="1"/>
  <c r="F65" i="3" s="1"/>
  <c r="E53" i="3"/>
  <c r="E62" i="3" s="1"/>
  <c r="E65" i="3" s="1"/>
  <c r="H52" i="3"/>
  <c r="H61" i="3" s="1"/>
  <c r="H64" i="3" s="1"/>
  <c r="H51" i="3"/>
  <c r="H60" i="3" s="1"/>
  <c r="H63" i="3" s="1"/>
  <c r="G46" i="3"/>
  <c r="F46" i="3"/>
  <c r="E46" i="3"/>
  <c r="G45" i="3"/>
  <c r="F45" i="3"/>
  <c r="E45" i="3"/>
  <c r="G44" i="3"/>
  <c r="F44" i="3"/>
  <c r="E44" i="3"/>
  <c r="H43" i="3"/>
  <c r="H42" i="3"/>
  <c r="H44" i="3" s="1"/>
  <c r="G41" i="3"/>
  <c r="F41" i="3"/>
  <c r="E41" i="3"/>
  <c r="H40" i="3"/>
  <c r="H39" i="3"/>
  <c r="H41" i="3" s="1"/>
  <c r="G38" i="3"/>
  <c r="F38" i="3"/>
  <c r="E38" i="3"/>
  <c r="H37" i="3"/>
  <c r="H36" i="3"/>
  <c r="G35" i="3"/>
  <c r="F35" i="3"/>
  <c r="E35" i="3"/>
  <c r="H34" i="3"/>
  <c r="H35" i="3" s="1"/>
  <c r="H33" i="3"/>
  <c r="G32" i="3"/>
  <c r="F32" i="3"/>
  <c r="E32" i="3"/>
  <c r="H31" i="3"/>
  <c r="H32" i="3" s="1"/>
  <c r="H30" i="3"/>
  <c r="G29" i="3"/>
  <c r="G47" i="3" s="1"/>
  <c r="F29" i="3"/>
  <c r="F47" i="3" s="1"/>
  <c r="E29" i="3"/>
  <c r="E47" i="3" s="1"/>
  <c r="H28" i="3"/>
  <c r="H46" i="3" s="1"/>
  <c r="H27" i="3"/>
  <c r="H45" i="3" s="1"/>
  <c r="G25" i="3"/>
  <c r="G49" i="3" s="1"/>
  <c r="G163" i="3" s="1"/>
  <c r="F25" i="3"/>
  <c r="F49" i="3" s="1"/>
  <c r="E25" i="3"/>
  <c r="E49" i="3" s="1"/>
  <c r="G24" i="3"/>
  <c r="G48" i="3" s="1"/>
  <c r="G162" i="3" s="1"/>
  <c r="G164" i="3" s="1"/>
  <c r="F24" i="3"/>
  <c r="F48" i="3" s="1"/>
  <c r="E24" i="3"/>
  <c r="E48" i="3" s="1"/>
  <c r="G23" i="3"/>
  <c r="F23" i="3"/>
  <c r="E23" i="3"/>
  <c r="H22" i="3"/>
  <c r="H21" i="3"/>
  <c r="H23" i="3" s="1"/>
  <c r="G20" i="3"/>
  <c r="F20" i="3"/>
  <c r="E20" i="3"/>
  <c r="H19" i="3"/>
  <c r="H18" i="3"/>
  <c r="H20" i="3" s="1"/>
  <c r="G17" i="3"/>
  <c r="F17" i="3"/>
  <c r="E17" i="3"/>
  <c r="H17" i="3" s="1"/>
  <c r="H16" i="3"/>
  <c r="H15" i="3"/>
  <c r="G14" i="3"/>
  <c r="F14" i="3"/>
  <c r="E14" i="3"/>
  <c r="H13" i="3"/>
  <c r="H12" i="3"/>
  <c r="H14" i="3" s="1"/>
  <c r="G11" i="3"/>
  <c r="F11" i="3"/>
  <c r="E11" i="3"/>
  <c r="H10" i="3"/>
  <c r="H9" i="3"/>
  <c r="H11" i="3" s="1"/>
  <c r="G8" i="3"/>
  <c r="G26" i="3" s="1"/>
  <c r="G50" i="3" s="1"/>
  <c r="F8" i="3"/>
  <c r="F26" i="3" s="1"/>
  <c r="F50" i="3" s="1"/>
  <c r="E8" i="3"/>
  <c r="E26" i="3" s="1"/>
  <c r="E50" i="3" s="1"/>
  <c r="H7" i="3"/>
  <c r="H25" i="3" s="1"/>
  <c r="H49" i="3" s="1"/>
  <c r="H6" i="3"/>
  <c r="H24" i="3" s="1"/>
  <c r="H48" i="3" s="1"/>
  <c r="G79" i="2"/>
  <c r="G82" i="2" s="1"/>
  <c r="F79" i="2"/>
  <c r="F82" i="2" s="1"/>
  <c r="E79" i="2"/>
  <c r="E82" i="2" s="1"/>
  <c r="G78" i="2"/>
  <c r="G81" i="2" s="1"/>
  <c r="G83" i="2" s="1"/>
  <c r="F78" i="2"/>
  <c r="F81" i="2" s="1"/>
  <c r="E78" i="2"/>
  <c r="E81" i="2" s="1"/>
  <c r="G77" i="2"/>
  <c r="F77" i="2"/>
  <c r="E77" i="2"/>
  <c r="H76" i="2"/>
  <c r="H75" i="2"/>
  <c r="H77" i="2" s="1"/>
  <c r="G74" i="2"/>
  <c r="F74" i="2"/>
  <c r="E74" i="2"/>
  <c r="H73" i="2"/>
  <c r="H72" i="2"/>
  <c r="H74" i="2" s="1"/>
  <c r="G71" i="2"/>
  <c r="G80" i="2" s="1"/>
  <c r="F71" i="2"/>
  <c r="F80" i="2" s="1"/>
  <c r="F83" i="2" s="1"/>
  <c r="E71" i="2"/>
  <c r="E80" i="2" s="1"/>
  <c r="E83" i="2" s="1"/>
  <c r="H70" i="2"/>
  <c r="H79" i="2" s="1"/>
  <c r="H82" i="2" s="1"/>
  <c r="H69" i="2"/>
  <c r="H78" i="2" s="1"/>
  <c r="H81" i="2" s="1"/>
  <c r="H83" i="2" s="1"/>
  <c r="G64" i="2"/>
  <c r="G67" i="2" s="1"/>
  <c r="F64" i="2"/>
  <c r="F67" i="2" s="1"/>
  <c r="F68" i="2" s="1"/>
  <c r="E64" i="2"/>
  <c r="E67" i="2" s="1"/>
  <c r="G63" i="2"/>
  <c r="G66" i="2" s="1"/>
  <c r="F63" i="2"/>
  <c r="F66" i="2" s="1"/>
  <c r="E63" i="2"/>
  <c r="E66" i="2" s="1"/>
  <c r="H66" i="2" s="1"/>
  <c r="G62" i="2"/>
  <c r="F62" i="2"/>
  <c r="H61" i="2"/>
  <c r="H60" i="2"/>
  <c r="H62" i="2" s="1"/>
  <c r="G59" i="2"/>
  <c r="F59" i="2"/>
  <c r="H58" i="2"/>
  <c r="H57" i="2"/>
  <c r="H59" i="2" s="1"/>
  <c r="G52" i="2"/>
  <c r="G55" i="2" s="1"/>
  <c r="F52" i="2"/>
  <c r="F55" i="2" s="1"/>
  <c r="G51" i="2"/>
  <c r="G54" i="2" s="1"/>
  <c r="F51" i="2"/>
  <c r="F53" i="2" s="1"/>
  <c r="G50" i="2"/>
  <c r="F50" i="2"/>
  <c r="H50" i="2" s="1"/>
  <c r="H49" i="2"/>
  <c r="H48" i="2"/>
  <c r="G47" i="2"/>
  <c r="E47" i="2"/>
  <c r="G44" i="2"/>
  <c r="E44" i="2"/>
  <c r="F43" i="2"/>
  <c r="H43" i="2" s="1"/>
  <c r="F42" i="2"/>
  <c r="F44" i="2" s="1"/>
  <c r="G41" i="2"/>
  <c r="F41" i="2"/>
  <c r="E41" i="2"/>
  <c r="H41" i="2" s="1"/>
  <c r="H40" i="2"/>
  <c r="H39" i="2"/>
  <c r="F38" i="2"/>
  <c r="F37" i="2"/>
  <c r="E37" i="2"/>
  <c r="F36" i="2"/>
  <c r="E36" i="2"/>
  <c r="E35" i="2"/>
  <c r="E38" i="2" s="1"/>
  <c r="H34" i="2"/>
  <c r="G34" i="2"/>
  <c r="H33" i="2"/>
  <c r="H35" i="2" s="1"/>
  <c r="G33" i="2"/>
  <c r="G35" i="2" s="1"/>
  <c r="G32" i="2"/>
  <c r="E32" i="2"/>
  <c r="H32" i="2" s="1"/>
  <c r="H31" i="2"/>
  <c r="H30" i="2"/>
  <c r="G28" i="2"/>
  <c r="H28" i="2" s="1"/>
  <c r="G27" i="2"/>
  <c r="H27" i="2" s="1"/>
  <c r="G26" i="2"/>
  <c r="H25" i="2"/>
  <c r="H24" i="2"/>
  <c r="H26" i="2" s="1"/>
  <c r="G22" i="2"/>
  <c r="G21" i="2"/>
  <c r="G20" i="2"/>
  <c r="G23" i="2" s="1"/>
  <c r="H19" i="2"/>
  <c r="F19" i="2"/>
  <c r="F22" i="2" s="1"/>
  <c r="H18" i="2"/>
  <c r="F18" i="2"/>
  <c r="F21" i="2" s="1"/>
  <c r="G17" i="2"/>
  <c r="F17" i="2"/>
  <c r="H16" i="2"/>
  <c r="H15" i="2"/>
  <c r="H17" i="2" s="1"/>
  <c r="E13" i="2"/>
  <c r="H13" i="2" s="1"/>
  <c r="H22" i="2" s="1"/>
  <c r="E12" i="2"/>
  <c r="H12" i="2" s="1"/>
  <c r="H21" i="2" s="1"/>
  <c r="E11" i="2"/>
  <c r="H11" i="2" s="1"/>
  <c r="H10" i="2"/>
  <c r="H9" i="2"/>
  <c r="E8" i="2"/>
  <c r="H8" i="2" s="1"/>
  <c r="H7" i="2"/>
  <c r="H6" i="2"/>
  <c r="G20" i="1"/>
  <c r="G19" i="1"/>
  <c r="G18" i="1"/>
  <c r="G17" i="1"/>
  <c r="G16" i="1"/>
  <c r="G15" i="1"/>
  <c r="E15" i="1"/>
  <c r="F19" i="1" s="1"/>
  <c r="C15" i="1"/>
  <c r="D20" i="1" s="1"/>
  <c r="G14" i="1"/>
  <c r="F14" i="1"/>
  <c r="G13" i="1"/>
  <c r="D13" i="1"/>
  <c r="G12" i="1"/>
  <c r="F12" i="1"/>
  <c r="G11" i="1"/>
  <c r="D11" i="1"/>
  <c r="G10" i="1"/>
  <c r="F10" i="1"/>
  <c r="G9" i="1"/>
  <c r="G8" i="1" s="1"/>
  <c r="D9" i="1"/>
  <c r="E8" i="1"/>
  <c r="F13" i="1" s="1"/>
  <c r="C8" i="1"/>
  <c r="D14" i="1" s="1"/>
  <c r="H8" i="3" l="1"/>
  <c r="H26" i="3" s="1"/>
  <c r="H29" i="3"/>
  <c r="E161" i="3"/>
  <c r="G161" i="3"/>
  <c r="H38" i="3"/>
  <c r="H150" i="3"/>
  <c r="H152" i="3" s="1"/>
  <c r="H149" i="3"/>
  <c r="H159" i="3"/>
  <c r="H161" i="3" s="1"/>
  <c r="H158" i="3"/>
  <c r="H53" i="3"/>
  <c r="H62" i="3" s="1"/>
  <c r="H65" i="3" s="1"/>
  <c r="H68" i="3"/>
  <c r="H92" i="3" s="1"/>
  <c r="H95" i="3"/>
  <c r="F115" i="3"/>
  <c r="F118" i="3" s="1"/>
  <c r="E116" i="3"/>
  <c r="E119" i="3" s="1"/>
  <c r="E143" i="3" s="1"/>
  <c r="E118" i="3"/>
  <c r="E142" i="3" s="1"/>
  <c r="E163" i="3" s="1"/>
  <c r="F121" i="3"/>
  <c r="E149" i="3"/>
  <c r="G149" i="3"/>
  <c r="E150" i="3"/>
  <c r="E151" i="3"/>
  <c r="E158" i="3"/>
  <c r="G158" i="3"/>
  <c r="H112" i="3"/>
  <c r="F113" i="3"/>
  <c r="F114" i="3"/>
  <c r="F149" i="3"/>
  <c r="H155" i="3"/>
  <c r="F158" i="3"/>
  <c r="H29" i="2"/>
  <c r="H38" i="2" s="1"/>
  <c r="G56" i="2"/>
  <c r="H67" i="2"/>
  <c r="E68" i="2"/>
  <c r="G68" i="2"/>
  <c r="H55" i="2"/>
  <c r="H68" i="2"/>
  <c r="E14" i="2"/>
  <c r="E21" i="2"/>
  <c r="E84" i="2" s="1"/>
  <c r="E22" i="2"/>
  <c r="E85" i="2" s="1"/>
  <c r="G29" i="2"/>
  <c r="G38" i="2" s="1"/>
  <c r="G36" i="2"/>
  <c r="G84" i="2" s="1"/>
  <c r="G37" i="2"/>
  <c r="H37" i="2" s="1"/>
  <c r="H85" i="2" s="1"/>
  <c r="F45" i="2"/>
  <c r="F84" i="2" s="1"/>
  <c r="F46" i="2"/>
  <c r="H46" i="2" s="1"/>
  <c r="H52" i="2"/>
  <c r="G53" i="2"/>
  <c r="H53" i="2" s="1"/>
  <c r="F54" i="2"/>
  <c r="H54" i="2" s="1"/>
  <c r="H63" i="2"/>
  <c r="H64" i="2"/>
  <c r="G65" i="2"/>
  <c r="F20" i="2"/>
  <c r="H42" i="2"/>
  <c r="H44" i="2" s="1"/>
  <c r="H51" i="2"/>
  <c r="F65" i="2"/>
  <c r="H71" i="2"/>
  <c r="H80" i="2" s="1"/>
  <c r="F16" i="1"/>
  <c r="D17" i="1"/>
  <c r="F18" i="1"/>
  <c r="D19" i="1"/>
  <c r="F20" i="1"/>
  <c r="F9" i="1"/>
  <c r="D10" i="1"/>
  <c r="F11" i="1"/>
  <c r="D12" i="1"/>
  <c r="D16" i="1"/>
  <c r="D15" i="1" s="1"/>
  <c r="F17" i="1"/>
  <c r="D18" i="1"/>
  <c r="F116" i="3" l="1"/>
  <c r="F119" i="3" s="1"/>
  <c r="E152" i="3"/>
  <c r="F120" i="3"/>
  <c r="H114" i="3"/>
  <c r="E162" i="3"/>
  <c r="E164" i="3" s="1"/>
  <c r="F117" i="3"/>
  <c r="H47" i="3"/>
  <c r="H121" i="3"/>
  <c r="F124" i="3"/>
  <c r="H124" i="3" s="1"/>
  <c r="H113" i="3"/>
  <c r="H115" i="3"/>
  <c r="H118" i="3" s="1"/>
  <c r="H50" i="3"/>
  <c r="H65" i="2"/>
  <c r="E86" i="2"/>
  <c r="H36" i="2"/>
  <c r="H84" i="2" s="1"/>
  <c r="H86" i="2" s="1"/>
  <c r="G85" i="2"/>
  <c r="G86" i="2" s="1"/>
  <c r="F23" i="2"/>
  <c r="H20" i="2"/>
  <c r="F47" i="2"/>
  <c r="H47" i="2" s="1"/>
  <c r="H45" i="2"/>
  <c r="H14" i="2"/>
  <c r="H23" i="2" s="1"/>
  <c r="E23" i="2"/>
  <c r="F56" i="2"/>
  <c r="H56" i="2" s="1"/>
  <c r="F85" i="2"/>
  <c r="F86" i="2" s="1"/>
  <c r="F8" i="1"/>
  <c r="D8" i="1"/>
  <c r="F15" i="1"/>
  <c r="H139" i="3" l="1"/>
  <c r="H142" i="3" s="1"/>
  <c r="H163" i="3" s="1"/>
  <c r="H116" i="3"/>
  <c r="H119" i="3" s="1"/>
  <c r="H117" i="3"/>
  <c r="F139" i="3"/>
  <c r="F142" i="3" s="1"/>
  <c r="F163" i="3" s="1"/>
  <c r="F138" i="3"/>
  <c r="F141" i="3" s="1"/>
  <c r="F162" i="3" s="1"/>
  <c r="F164" i="3" s="1"/>
  <c r="F122" i="3"/>
  <c r="H120" i="3"/>
  <c r="F123" i="3"/>
  <c r="H122" i="3" l="1"/>
  <c r="F125" i="3"/>
  <c r="H123" i="3"/>
  <c r="H125" i="3" s="1"/>
  <c r="F140" i="3"/>
  <c r="F143" i="3" s="1"/>
  <c r="H140" i="3" l="1"/>
  <c r="H143" i="3" s="1"/>
  <c r="H138" i="3"/>
  <c r="H141" i="3" s="1"/>
  <c r="H162" i="3" s="1"/>
  <c r="H164" i="3" s="1"/>
</calcChain>
</file>

<file path=xl/sharedStrings.xml><?xml version="1.0" encoding="utf-8"?>
<sst xmlns="http://schemas.openxmlformats.org/spreadsheetml/2006/main" count="396" uniqueCount="115">
  <si>
    <t>2012년 세입·세출 결산 총괄표</t>
    <phoneticPr fontId="2" type="noConversion"/>
  </si>
  <si>
    <t>(단위 : 천원)</t>
    <phoneticPr fontId="2" type="noConversion"/>
  </si>
  <si>
    <t>구          분</t>
    <phoneticPr fontId="2" type="noConversion"/>
  </si>
  <si>
    <t>2012년 예산액</t>
    <phoneticPr fontId="2" type="noConversion"/>
  </si>
  <si>
    <t>구  성  비</t>
    <phoneticPr fontId="2" type="noConversion"/>
  </si>
  <si>
    <t>2012년 결산액</t>
    <phoneticPr fontId="2" type="noConversion"/>
  </si>
  <si>
    <t>증      감</t>
    <phoneticPr fontId="2" type="noConversion"/>
  </si>
  <si>
    <t>세
입</t>
    <phoneticPr fontId="2" type="noConversion"/>
  </si>
  <si>
    <t>합         계</t>
    <phoneticPr fontId="2" type="noConversion"/>
  </si>
  <si>
    <t>보조금수입</t>
    <phoneticPr fontId="2" type="noConversion"/>
  </si>
  <si>
    <t>후원금수입</t>
    <phoneticPr fontId="2" type="noConversion"/>
  </si>
  <si>
    <t>차  입  금</t>
    <phoneticPr fontId="2" type="noConversion"/>
  </si>
  <si>
    <t>전  입  금</t>
    <phoneticPr fontId="2" type="noConversion"/>
  </si>
  <si>
    <t>이  월  금</t>
    <phoneticPr fontId="2" type="noConversion"/>
  </si>
  <si>
    <t>잡  수  입</t>
    <phoneticPr fontId="2" type="noConversion"/>
  </si>
  <si>
    <t>세
출</t>
    <phoneticPr fontId="2" type="noConversion"/>
  </si>
  <si>
    <t>사  무  비</t>
    <phoneticPr fontId="2" type="noConversion"/>
  </si>
  <si>
    <t>재산조성비</t>
    <phoneticPr fontId="2" type="noConversion"/>
  </si>
  <si>
    <t>사  업  비</t>
    <phoneticPr fontId="2" type="noConversion"/>
  </si>
  <si>
    <t>잡  지  출</t>
    <phoneticPr fontId="2" type="noConversion"/>
  </si>
  <si>
    <t>예  비  비</t>
    <phoneticPr fontId="2" type="noConversion"/>
  </si>
  <si>
    <t>[별지 제5호의 3서식]</t>
    <phoneticPr fontId="2" type="noConversion"/>
  </si>
  <si>
    <t xml:space="preserve">     세   입   결   산   서</t>
    <phoneticPr fontId="2" type="noConversion"/>
  </si>
  <si>
    <t>성프란치스꼬의집</t>
    <phoneticPr fontId="2" type="noConversion"/>
  </si>
  <si>
    <t>□ 2012년도</t>
    <phoneticPr fontId="2" type="noConversion"/>
  </si>
  <si>
    <t>(단위:원)</t>
    <phoneticPr fontId="2" type="noConversion"/>
  </si>
  <si>
    <t>과 목</t>
    <phoneticPr fontId="2" type="noConversion"/>
  </si>
  <si>
    <t>구분</t>
    <phoneticPr fontId="2" type="noConversion"/>
  </si>
  <si>
    <t>정부보조금</t>
    <phoneticPr fontId="2" type="noConversion"/>
  </si>
  <si>
    <t>시설부담금</t>
    <phoneticPr fontId="2" type="noConversion"/>
  </si>
  <si>
    <t>후원금</t>
    <phoneticPr fontId="2" type="noConversion"/>
  </si>
  <si>
    <t>계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</si>
  <si>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</si>
  <si>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</si>
  <si>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</si>
  <si>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보
조
금
수
입</t>
    <phoneticPr fontId="2" type="noConversion"/>
  </si>
  <si>
    <t>국고 보조금</t>
    <phoneticPr fontId="2" type="noConversion"/>
  </si>
  <si>
    <t>예산</t>
    <phoneticPr fontId="2" type="noConversion"/>
  </si>
  <si>
    <t>결산</t>
    <phoneticPr fontId="2" type="noConversion"/>
  </si>
  <si>
    <t>증감</t>
    <phoneticPr fontId="2" type="noConversion"/>
  </si>
  <si>
    <t>시.도 보조금</t>
    <phoneticPr fontId="2" type="noConversion"/>
  </si>
  <si>
    <t>합 계</t>
    <phoneticPr fontId="2" type="noConversion"/>
  </si>
  <si>
    <t>기타 보조금</t>
    <phoneticPr fontId="2" type="noConversion"/>
  </si>
  <si>
    <t>합계</t>
    <phoneticPr fontId="2" type="noConversion"/>
  </si>
  <si>
    <t>후
원
금
수
입</t>
    <phoneticPr fontId="2" type="noConversion"/>
  </si>
  <si>
    <t>지정후원금</t>
    <phoneticPr fontId="2" type="noConversion"/>
  </si>
  <si>
    <t>비지정후원금</t>
    <phoneticPr fontId="2" type="noConversion"/>
  </si>
  <si>
    <t>차
입
금</t>
    <phoneticPr fontId="2" type="noConversion"/>
  </si>
  <si>
    <t>기타차입금</t>
    <phoneticPr fontId="2" type="noConversion"/>
  </si>
  <si>
    <t>전
입
금</t>
    <phoneticPr fontId="2" type="noConversion"/>
  </si>
  <si>
    <t>법인전입금</t>
    <phoneticPr fontId="2" type="noConversion"/>
  </si>
  <si>
    <t>이
월
금
수
입</t>
    <phoneticPr fontId="2" type="noConversion"/>
  </si>
  <si>
    <t>전년도이월금</t>
    <phoneticPr fontId="2" type="noConversion"/>
  </si>
  <si>
    <t>전년도이월금
(후원금)</t>
    <phoneticPr fontId="2" type="noConversion"/>
  </si>
  <si>
    <t>잡
수
입</t>
    <phoneticPr fontId="2" type="noConversion"/>
  </si>
  <si>
    <t>불용품매각대</t>
    <phoneticPr fontId="2" type="noConversion"/>
  </si>
  <si>
    <t>기타예금이자수입</t>
    <phoneticPr fontId="2" type="noConversion"/>
  </si>
  <si>
    <t>기타잡수입</t>
    <phoneticPr fontId="2" type="noConversion"/>
  </si>
  <si>
    <t>총  계</t>
    <phoneticPr fontId="2" type="noConversion"/>
  </si>
  <si>
    <r>
      <t>[별지 제</t>
    </r>
    <r>
      <rPr>
        <sz val="11"/>
        <rFont val="돋움"/>
        <family val="3"/>
        <charset val="129"/>
      </rPr>
      <t>5</t>
    </r>
    <r>
      <rPr>
        <sz val="11"/>
        <rFont val="돋움"/>
        <family val="3"/>
        <charset val="129"/>
      </rPr>
      <t>호의</t>
    </r>
    <r>
      <rPr>
        <sz val="11"/>
        <rFont val="돋움"/>
        <family val="3"/>
        <charset val="129"/>
      </rPr>
      <t xml:space="preserve"> 4</t>
    </r>
    <r>
      <rPr>
        <sz val="11"/>
        <rFont val="돋움"/>
        <family val="3"/>
        <charset val="129"/>
      </rPr>
      <t>서식]</t>
    </r>
    <phoneticPr fontId="2" type="noConversion"/>
  </si>
  <si>
    <t xml:space="preserve">     세   출   결   산   서</t>
    <phoneticPr fontId="2" type="noConversion"/>
  </si>
  <si>
    <t>사
무
비</t>
    <phoneticPr fontId="2" type="noConversion"/>
  </si>
  <si>
    <t>인
건
비</t>
    <phoneticPr fontId="2" type="noConversion"/>
  </si>
  <si>
    <t>급여</t>
    <phoneticPr fontId="2" type="noConversion"/>
  </si>
  <si>
    <t>제수당</t>
    <phoneticPr fontId="2" type="noConversion"/>
  </si>
  <si>
    <t>일용잡급</t>
    <phoneticPr fontId="2" type="noConversion"/>
  </si>
  <si>
    <t>퇴직적립금</t>
    <phoneticPr fontId="2" type="noConversion"/>
  </si>
  <si>
    <t>사회보험
부담금</t>
    <phoneticPr fontId="2" type="noConversion"/>
  </si>
  <si>
    <t>예산</t>
    <phoneticPr fontId="2" type="noConversion"/>
  </si>
  <si>
    <t>결산</t>
    <phoneticPr fontId="2" type="noConversion"/>
  </si>
  <si>
    <t>증감</t>
    <phoneticPr fontId="2" type="noConversion"/>
  </si>
  <si>
    <t>기타후생경비</t>
    <phoneticPr fontId="2" type="noConversion"/>
  </si>
  <si>
    <t>합계</t>
    <phoneticPr fontId="2" type="noConversion"/>
  </si>
  <si>
    <t>운
영
비</t>
    <phoneticPr fontId="2" type="noConversion"/>
  </si>
  <si>
    <t>여비</t>
    <phoneticPr fontId="2" type="noConversion"/>
  </si>
  <si>
    <t>수용비 및 
수수료</t>
    <phoneticPr fontId="2" type="noConversion"/>
  </si>
  <si>
    <t>공공요금</t>
    <phoneticPr fontId="2" type="noConversion"/>
  </si>
  <si>
    <t>제세
공과금</t>
    <phoneticPr fontId="2" type="noConversion"/>
  </si>
  <si>
    <t>차량비</t>
    <phoneticPr fontId="2" type="noConversion"/>
  </si>
  <si>
    <t>기타
운영비</t>
    <phoneticPr fontId="2" type="noConversion"/>
  </si>
  <si>
    <t>재
산
조
성
비</t>
    <phoneticPr fontId="2" type="noConversion"/>
  </si>
  <si>
    <t>시
설
비</t>
    <phoneticPr fontId="2" type="noConversion"/>
  </si>
  <si>
    <t>시설비</t>
    <phoneticPr fontId="2" type="noConversion"/>
  </si>
  <si>
    <t>자산취득비</t>
    <phoneticPr fontId="2" type="noConversion"/>
  </si>
  <si>
    <t>시설장비
유지비</t>
    <phoneticPr fontId="2" type="noConversion"/>
  </si>
  <si>
    <t>사
업
비</t>
    <phoneticPr fontId="2" type="noConversion"/>
  </si>
  <si>
    <t>운
영
비</t>
    <phoneticPr fontId="2" type="noConversion"/>
  </si>
  <si>
    <t>생계비</t>
    <phoneticPr fontId="2" type="noConversion"/>
  </si>
  <si>
    <t>수용기관경비</t>
    <phoneticPr fontId="2" type="noConversion"/>
  </si>
  <si>
    <t>피복비</t>
    <phoneticPr fontId="2" type="noConversion"/>
  </si>
  <si>
    <t>의료비</t>
    <phoneticPr fontId="2" type="noConversion"/>
  </si>
  <si>
    <t>장의비</t>
    <phoneticPr fontId="2" type="noConversion"/>
  </si>
  <si>
    <t>직업재활비</t>
    <phoneticPr fontId="2" type="noConversion"/>
  </si>
  <si>
    <t>자활사업비</t>
    <phoneticPr fontId="2" type="noConversion"/>
  </si>
  <si>
    <t>연료비</t>
    <phoneticPr fontId="2" type="noConversion"/>
  </si>
  <si>
    <t>교
육
비</t>
    <phoneticPr fontId="2" type="noConversion"/>
  </si>
  <si>
    <t>수업료</t>
    <phoneticPr fontId="2" type="noConversion"/>
  </si>
  <si>
    <t>학용품비</t>
    <phoneticPr fontId="2" type="noConversion"/>
  </si>
  <si>
    <t>도서구입비</t>
    <phoneticPr fontId="2" type="noConversion"/>
  </si>
  <si>
    <t>교통비</t>
    <phoneticPr fontId="2" type="noConversion"/>
  </si>
  <si>
    <t>학습지원비</t>
    <phoneticPr fontId="2" type="noConversion"/>
  </si>
  <si>
    <t>수학여행비</t>
    <phoneticPr fontId="2" type="noConversion"/>
  </si>
  <si>
    <t>교복비</t>
    <phoneticPr fontId="2" type="noConversion"/>
  </si>
  <si>
    <t>기타교육비</t>
    <phoneticPr fontId="2" type="noConversion"/>
  </si>
  <si>
    <t xml:space="preserve">프
로
그
램
사
업
비
</t>
    <phoneticPr fontId="2" type="noConversion"/>
  </si>
  <si>
    <t>의료재활
사업비</t>
    <phoneticPr fontId="2" type="noConversion"/>
  </si>
  <si>
    <t>사회심리재활
사업비</t>
    <phoneticPr fontId="2" type="noConversion"/>
  </si>
  <si>
    <t>교육재활
사업비</t>
    <phoneticPr fontId="2" type="noConversion"/>
  </si>
  <si>
    <t>직업재활
사업비</t>
    <phoneticPr fontId="2" type="noConversion"/>
  </si>
  <si>
    <t>프로그램
사업비</t>
    <phoneticPr fontId="2" type="noConversion"/>
  </si>
  <si>
    <t>기타
프로그램 
사업비</t>
    <phoneticPr fontId="2" type="noConversion"/>
  </si>
  <si>
    <t>잡지출</t>
    <phoneticPr fontId="2" type="noConversion"/>
  </si>
  <si>
    <t>예비비
및 
기타</t>
    <phoneticPr fontId="2" type="noConversion"/>
  </si>
  <si>
    <t>예비비
및
기타</t>
    <phoneticPr fontId="2" type="noConversion"/>
  </si>
  <si>
    <t>예비비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</si>
</sst>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);[Red]\(#,##0\)"/>
    <numFmt numFmtId="177" formatCode="#,##0_ 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굴림"/>
      <family val="3"/>
      <charset val="129"/>
    </font>
    <font>
      <sz val="22"/>
      <name val="굴림"/>
      <family val="3"/>
      <charset val="129"/>
    </font>
    <font>
      <sz val="11"/>
      <name val="굴림"/>
      <family val="3"/>
      <charset val="129"/>
    </font>
    <font>
      <sz val="12"/>
      <name val="굴림"/>
      <family val="3"/>
      <charset val="129"/>
    </font>
    <font>
      <sz val="12"/>
      <name val="돋움"/>
      <family val="3"/>
      <charset val="129"/>
    </font>
    <font>
      <b/>
      <sz val="12"/>
      <name val="굴림"/>
      <family val="3"/>
      <charset val="129"/>
    </font>
    <font>
      <sz val="12"/>
      <color indexed="8"/>
      <name val="굴림"/>
      <family val="3"/>
      <charset val="129"/>
    </font>
    <font>
      <b/>
      <sz val="24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indexed="8"/>
      <name val="굴림"/>
      <family val="3"/>
      <charset val="129"/>
    </font>
    <font>
      <sz val="11"/>
      <color indexed="8"/>
      <name val="굴림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93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3" fontId="8" fillId="4" borderId="5" xfId="0" applyNumberFormat="1" applyFont="1" applyFill="1" applyBorder="1" applyAlignment="1">
      <alignment vertical="center"/>
    </xf>
    <xf numFmtId="10" fontId="8" fillId="4" borderId="5" xfId="0" applyNumberFormat="1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vertical="center"/>
    </xf>
    <xf numFmtId="10" fontId="6" fillId="5" borderId="10" xfId="0" applyNumberFormat="1" applyFont="1" applyFill="1" applyBorder="1" applyAlignment="1">
      <alignment vertical="center"/>
    </xf>
    <xf numFmtId="3" fontId="6" fillId="5" borderId="11" xfId="0" applyNumberFormat="1" applyFont="1" applyFill="1" applyBorder="1" applyAlignment="1">
      <alignment vertical="center"/>
    </xf>
    <xf numFmtId="0" fontId="8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vertical="center"/>
    </xf>
    <xf numFmtId="10" fontId="6" fillId="5" borderId="14" xfId="0" applyNumberFormat="1" applyFont="1" applyFill="1" applyBorder="1" applyAlignment="1">
      <alignment vertical="center"/>
    </xf>
    <xf numFmtId="3" fontId="6" fillId="5" borderId="15" xfId="0" applyNumberFormat="1" applyFont="1" applyFill="1" applyBorder="1" applyAlignment="1">
      <alignment vertical="center"/>
    </xf>
    <xf numFmtId="0" fontId="8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3" fontId="9" fillId="0" borderId="18" xfId="0" applyNumberFormat="1" applyFont="1" applyBorder="1" applyAlignment="1">
      <alignment vertical="center"/>
    </xf>
    <xf numFmtId="10" fontId="6" fillId="5" borderId="18" xfId="0" applyNumberFormat="1" applyFont="1" applyFill="1" applyBorder="1" applyAlignment="1">
      <alignment vertical="center"/>
    </xf>
    <xf numFmtId="3" fontId="6" fillId="5" borderId="19" xfId="0" applyNumberFormat="1" applyFont="1" applyFill="1" applyBorder="1" applyAlignment="1">
      <alignment vertical="center"/>
    </xf>
    <xf numFmtId="0" fontId="8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3" fontId="6" fillId="0" borderId="22" xfId="0" applyNumberFormat="1" applyFont="1" applyBorder="1" applyAlignment="1">
      <alignment vertical="center"/>
    </xf>
    <xf numFmtId="10" fontId="6" fillId="5" borderId="23" xfId="0" applyNumberFormat="1" applyFont="1" applyFill="1" applyBorder="1" applyAlignment="1">
      <alignment vertical="center"/>
    </xf>
    <xf numFmtId="3" fontId="6" fillId="5" borderId="24" xfId="0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41" fontId="5" fillId="0" borderId="0" xfId="1" applyFont="1" applyAlignment="1">
      <alignment horizontal="left"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176" fontId="11" fillId="0" borderId="30" xfId="1" applyNumberFormat="1" applyFont="1" applyBorder="1" applyAlignment="1">
      <alignment horizontal="center" vertical="center"/>
    </xf>
    <xf numFmtId="176" fontId="11" fillId="0" borderId="29" xfId="1" applyNumberFormat="1" applyFont="1" applyBorder="1" applyAlignment="1">
      <alignment horizontal="center" vertical="center"/>
    </xf>
    <xf numFmtId="176" fontId="11" fillId="0" borderId="31" xfId="1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176" fontId="11" fillId="0" borderId="34" xfId="1" applyNumberFormat="1" applyFont="1" applyBorder="1" applyAlignment="1">
      <alignment horizontal="center" vertical="center"/>
    </xf>
    <xf numFmtId="176" fontId="11" fillId="0" borderId="33" xfId="1" applyNumberFormat="1" applyFont="1" applyBorder="1" applyAlignment="1">
      <alignment horizontal="center" vertical="center"/>
    </xf>
    <xf numFmtId="176" fontId="11" fillId="0" borderId="35" xfId="1" applyNumberFormat="1" applyFont="1" applyBorder="1" applyAlignment="1">
      <alignment horizontal="center" vertical="center"/>
    </xf>
    <xf numFmtId="41" fontId="1" fillId="0" borderId="0" xfId="1" applyFont="1"/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41" fontId="5" fillId="0" borderId="29" xfId="1" applyFont="1" applyBorder="1" applyAlignment="1">
      <alignment horizontal="center" vertical="center"/>
    </xf>
    <xf numFmtId="176" fontId="5" fillId="0" borderId="29" xfId="1" applyNumberFormat="1" applyFont="1" applyBorder="1" applyAlignment="1">
      <alignment horizontal="right" vertical="center"/>
    </xf>
    <xf numFmtId="176" fontId="5" fillId="0" borderId="31" xfId="1" applyNumberFormat="1" applyFont="1" applyBorder="1" applyAlignment="1">
      <alignment horizontal="right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41" fontId="5" fillId="0" borderId="40" xfId="1" applyFont="1" applyBorder="1" applyAlignment="1">
      <alignment horizontal="center" vertical="center"/>
    </xf>
    <xf numFmtId="176" fontId="5" fillId="0" borderId="40" xfId="1" applyNumberFormat="1" applyFont="1" applyBorder="1" applyAlignment="1">
      <alignment horizontal="right" vertical="center"/>
    </xf>
    <xf numFmtId="176" fontId="5" fillId="0" borderId="41" xfId="1" applyNumberFormat="1" applyFont="1" applyBorder="1" applyAlignment="1">
      <alignment horizontal="right" vertical="center"/>
    </xf>
    <xf numFmtId="0" fontId="5" fillId="0" borderId="42" xfId="0" applyFont="1" applyBorder="1" applyAlignment="1">
      <alignment horizontal="center" vertical="center" wrapText="1"/>
    </xf>
    <xf numFmtId="41" fontId="5" fillId="0" borderId="42" xfId="1" applyFont="1" applyBorder="1" applyAlignment="1">
      <alignment horizontal="center" vertical="center"/>
    </xf>
    <xf numFmtId="176" fontId="5" fillId="0" borderId="42" xfId="1" applyNumberFormat="1" applyFont="1" applyBorder="1" applyAlignment="1">
      <alignment horizontal="right" vertical="center"/>
    </xf>
    <xf numFmtId="176" fontId="5" fillId="0" borderId="43" xfId="1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 wrapText="1"/>
    </xf>
    <xf numFmtId="41" fontId="5" fillId="0" borderId="44" xfId="1" applyFont="1" applyBorder="1" applyAlignment="1">
      <alignment horizontal="center" vertical="center"/>
    </xf>
    <xf numFmtId="176" fontId="5" fillId="0" borderId="44" xfId="1" applyNumberFormat="1" applyFont="1" applyBorder="1" applyAlignment="1">
      <alignment horizontal="right" vertical="center"/>
    </xf>
    <xf numFmtId="176" fontId="5" fillId="0" borderId="45" xfId="1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41" fontId="5" fillId="4" borderId="44" xfId="1" applyFont="1" applyFill="1" applyBorder="1" applyAlignment="1">
      <alignment horizontal="center" vertical="center"/>
    </xf>
    <xf numFmtId="176" fontId="5" fillId="4" borderId="47" xfId="1" applyNumberFormat="1" applyFont="1" applyFill="1" applyBorder="1" applyAlignment="1">
      <alignment horizontal="right" vertical="center"/>
    </xf>
    <xf numFmtId="176" fontId="5" fillId="4" borderId="44" xfId="1" applyNumberFormat="1" applyFont="1" applyFill="1" applyBorder="1" applyAlignment="1">
      <alignment horizontal="right" vertical="center"/>
    </xf>
    <xf numFmtId="176" fontId="5" fillId="4" borderId="45" xfId="1" applyNumberFormat="1" applyFont="1" applyFill="1" applyBorder="1" applyAlignment="1">
      <alignment horizontal="right" vertical="center"/>
    </xf>
    <xf numFmtId="0" fontId="5" fillId="4" borderId="48" xfId="0" applyFont="1" applyFill="1" applyBorder="1" applyAlignment="1">
      <alignment horizontal="center" vertical="center" wrapText="1"/>
    </xf>
    <xf numFmtId="41" fontId="5" fillId="4" borderId="40" xfId="1" applyFont="1" applyFill="1" applyBorder="1" applyAlignment="1">
      <alignment horizontal="center" vertical="center"/>
    </xf>
    <xf numFmtId="176" fontId="5" fillId="4" borderId="49" xfId="1" applyNumberFormat="1" applyFont="1" applyFill="1" applyBorder="1" applyAlignment="1">
      <alignment horizontal="right" vertical="center"/>
    </xf>
    <xf numFmtId="176" fontId="5" fillId="4" borderId="40" xfId="1" applyNumberFormat="1" applyFont="1" applyFill="1" applyBorder="1" applyAlignment="1">
      <alignment horizontal="right" vertical="center"/>
    </xf>
    <xf numFmtId="176" fontId="5" fillId="4" borderId="41" xfId="1" applyNumberFormat="1" applyFont="1" applyFill="1" applyBorder="1" applyAlignment="1">
      <alignment horizontal="right" vertical="center"/>
    </xf>
    <xf numFmtId="0" fontId="5" fillId="4" borderId="50" xfId="0" applyFont="1" applyFill="1" applyBorder="1" applyAlignment="1">
      <alignment horizontal="center" vertical="center" wrapText="1"/>
    </xf>
    <xf numFmtId="41" fontId="5" fillId="4" borderId="42" xfId="1" applyFont="1" applyFill="1" applyBorder="1" applyAlignment="1">
      <alignment horizontal="center" vertical="center"/>
    </xf>
    <xf numFmtId="176" fontId="5" fillId="4" borderId="51" xfId="1" applyNumberFormat="1" applyFont="1" applyFill="1" applyBorder="1" applyAlignment="1">
      <alignment horizontal="right" vertical="center"/>
    </xf>
    <xf numFmtId="176" fontId="5" fillId="4" borderId="42" xfId="1" applyNumberFormat="1" applyFont="1" applyFill="1" applyBorder="1" applyAlignment="1">
      <alignment horizontal="right" vertical="center"/>
    </xf>
    <xf numFmtId="176" fontId="5" fillId="4" borderId="43" xfId="1" applyNumberFormat="1" applyFont="1" applyFill="1" applyBorder="1" applyAlignment="1">
      <alignment horizontal="right" vertical="center"/>
    </xf>
    <xf numFmtId="0" fontId="5" fillId="0" borderId="52" xfId="0" applyFont="1" applyBorder="1" applyAlignment="1">
      <alignment horizontal="center" vertical="center" wrapText="1"/>
    </xf>
    <xf numFmtId="176" fontId="5" fillId="0" borderId="53" xfId="1" applyNumberFormat="1" applyFont="1" applyBorder="1" applyAlignment="1">
      <alignment horizontal="right" vertical="center"/>
    </xf>
    <xf numFmtId="0" fontId="5" fillId="0" borderId="54" xfId="0" applyFont="1" applyBorder="1" applyAlignment="1">
      <alignment horizontal="center" vertical="center" wrapText="1"/>
    </xf>
    <xf numFmtId="176" fontId="5" fillId="0" borderId="54" xfId="1" applyNumberFormat="1" applyFont="1" applyBorder="1" applyAlignment="1">
      <alignment horizontal="right" vertical="center"/>
    </xf>
    <xf numFmtId="176" fontId="5" fillId="0" borderId="55" xfId="1" applyNumberFormat="1" applyFont="1" applyBorder="1" applyAlignment="1">
      <alignment horizontal="right" vertical="center"/>
    </xf>
    <xf numFmtId="0" fontId="5" fillId="4" borderId="56" xfId="0" applyFont="1" applyFill="1" applyBorder="1" applyAlignment="1">
      <alignment horizontal="center" vertical="center" wrapText="1"/>
    </xf>
    <xf numFmtId="41" fontId="5" fillId="4" borderId="57" xfId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5" fillId="4" borderId="58" xfId="0" applyFont="1" applyFill="1" applyBorder="1" applyAlignment="1">
      <alignment horizontal="center" vertical="center" wrapText="1"/>
    </xf>
    <xf numFmtId="41" fontId="5" fillId="4" borderId="33" xfId="1" applyFont="1" applyFill="1" applyBorder="1" applyAlignment="1">
      <alignment horizontal="center" vertical="center"/>
    </xf>
    <xf numFmtId="0" fontId="5" fillId="6" borderId="46" xfId="0" applyFont="1" applyFill="1" applyBorder="1" applyAlignment="1">
      <alignment horizontal="center" vertical="center" wrapText="1"/>
    </xf>
    <xf numFmtId="0" fontId="5" fillId="6" borderId="56" xfId="0" applyFont="1" applyFill="1" applyBorder="1" applyAlignment="1">
      <alignment horizontal="center" vertical="center" wrapText="1"/>
    </xf>
    <xf numFmtId="41" fontId="5" fillId="6" borderId="14" xfId="1" applyFont="1" applyFill="1" applyBorder="1" applyAlignment="1">
      <alignment horizontal="center" vertical="center"/>
    </xf>
    <xf numFmtId="176" fontId="5" fillId="6" borderId="14" xfId="1" applyNumberFormat="1" applyFont="1" applyFill="1" applyBorder="1" applyAlignment="1">
      <alignment horizontal="right" vertical="center"/>
    </xf>
    <xf numFmtId="176" fontId="5" fillId="6" borderId="15" xfId="1" applyNumberFormat="1" applyFont="1" applyFill="1" applyBorder="1" applyAlignment="1">
      <alignment horizontal="right" vertical="center"/>
    </xf>
    <xf numFmtId="0" fontId="5" fillId="6" borderId="4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41" fontId="5" fillId="6" borderId="40" xfId="1" applyFont="1" applyFill="1" applyBorder="1" applyAlignment="1">
      <alignment horizontal="center" vertical="center"/>
    </xf>
    <xf numFmtId="176" fontId="5" fillId="6" borderId="40" xfId="1" applyNumberFormat="1" applyFont="1" applyFill="1" applyBorder="1" applyAlignment="1">
      <alignment horizontal="right" vertical="center"/>
    </xf>
    <xf numFmtId="176" fontId="5" fillId="6" borderId="59" xfId="1" applyNumberFormat="1" applyFont="1" applyFill="1" applyBorder="1" applyAlignment="1">
      <alignment horizontal="right" vertical="center"/>
    </xf>
    <xf numFmtId="0" fontId="5" fillId="0" borderId="60" xfId="0" applyFont="1" applyBorder="1" applyAlignment="1">
      <alignment horizontal="center" vertical="center" wrapText="1"/>
    </xf>
    <xf numFmtId="0" fontId="5" fillId="6" borderId="50" xfId="0" applyFont="1" applyFill="1" applyBorder="1" applyAlignment="1">
      <alignment horizontal="center" vertical="center" wrapText="1"/>
    </xf>
    <xf numFmtId="0" fontId="5" fillId="6" borderId="58" xfId="0" applyFont="1" applyFill="1" applyBorder="1" applyAlignment="1">
      <alignment horizontal="center" vertical="center" wrapText="1"/>
    </xf>
    <xf numFmtId="41" fontId="5" fillId="6" borderId="18" xfId="1" applyFont="1" applyFill="1" applyBorder="1" applyAlignment="1">
      <alignment horizontal="center" vertical="center"/>
    </xf>
    <xf numFmtId="176" fontId="5" fillId="6" borderId="18" xfId="1" applyNumberFormat="1" applyFont="1" applyFill="1" applyBorder="1" applyAlignment="1">
      <alignment horizontal="right" vertical="center"/>
    </xf>
    <xf numFmtId="176" fontId="5" fillId="6" borderId="19" xfId="1" applyNumberFormat="1" applyFont="1" applyFill="1" applyBorder="1" applyAlignment="1">
      <alignment horizontal="righ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176" fontId="5" fillId="0" borderId="47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176" fontId="5" fillId="0" borderId="49" xfId="1" applyNumberFormat="1" applyFont="1" applyBorder="1" applyAlignment="1">
      <alignment horizontal="right" vertical="center"/>
    </xf>
    <xf numFmtId="0" fontId="5" fillId="0" borderId="50" xfId="0" applyFont="1" applyBorder="1" applyAlignment="1">
      <alignment horizontal="center" vertical="center" wrapText="1"/>
    </xf>
    <xf numFmtId="176" fontId="5" fillId="0" borderId="51" xfId="1" applyNumberFormat="1" applyFont="1" applyBorder="1" applyAlignment="1">
      <alignment horizontal="right" vertical="center"/>
    </xf>
    <xf numFmtId="0" fontId="5" fillId="4" borderId="62" xfId="0" applyFont="1" applyFill="1" applyBorder="1" applyAlignment="1">
      <alignment horizontal="center" vertical="center" wrapText="1"/>
    </xf>
    <xf numFmtId="0" fontId="5" fillId="4" borderId="63" xfId="0" applyFont="1" applyFill="1" applyBorder="1" applyAlignment="1">
      <alignment horizontal="center" vertical="center" wrapText="1"/>
    </xf>
    <xf numFmtId="0" fontId="5" fillId="4" borderId="64" xfId="0" applyFont="1" applyFill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177" fontId="5" fillId="6" borderId="15" xfId="1" applyNumberFormat="1" applyFont="1" applyFill="1" applyBorder="1" applyAlignment="1">
      <alignment horizontal="right" vertical="center"/>
    </xf>
    <xf numFmtId="177" fontId="5" fillId="6" borderId="59" xfId="1" applyNumberFormat="1" applyFont="1" applyFill="1" applyBorder="1" applyAlignment="1">
      <alignment horizontal="right" vertical="center"/>
    </xf>
    <xf numFmtId="0" fontId="5" fillId="0" borderId="6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4" borderId="57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41" fontId="5" fillId="5" borderId="14" xfId="1" applyFont="1" applyFill="1" applyBorder="1" applyAlignment="1">
      <alignment horizontal="center" vertical="center"/>
    </xf>
    <xf numFmtId="176" fontId="5" fillId="5" borderId="47" xfId="1" applyNumberFormat="1" applyFont="1" applyFill="1" applyBorder="1" applyAlignment="1">
      <alignment horizontal="right" vertical="center"/>
    </xf>
    <xf numFmtId="176" fontId="5" fillId="5" borderId="44" xfId="1" applyNumberFormat="1" applyFont="1" applyFill="1" applyBorder="1" applyAlignment="1">
      <alignment horizontal="right" vertical="center"/>
    </xf>
    <xf numFmtId="176" fontId="5" fillId="5" borderId="45" xfId="1" applyNumberFormat="1" applyFont="1" applyFill="1" applyBorder="1" applyAlignment="1">
      <alignment horizontal="right" vertical="center"/>
    </xf>
    <xf numFmtId="41" fontId="5" fillId="5" borderId="40" xfId="1" applyFont="1" applyFill="1" applyBorder="1" applyAlignment="1">
      <alignment horizontal="center" vertical="center"/>
    </xf>
    <xf numFmtId="176" fontId="5" fillId="5" borderId="49" xfId="1" applyNumberFormat="1" applyFont="1" applyFill="1" applyBorder="1" applyAlignment="1">
      <alignment horizontal="right" vertical="center"/>
    </xf>
    <xf numFmtId="176" fontId="5" fillId="5" borderId="40" xfId="1" applyNumberFormat="1" applyFont="1" applyFill="1" applyBorder="1" applyAlignment="1">
      <alignment horizontal="right" vertical="center"/>
    </xf>
    <xf numFmtId="176" fontId="5" fillId="5" borderId="41" xfId="1" applyNumberFormat="1" applyFont="1" applyFill="1" applyBorder="1" applyAlignment="1">
      <alignment horizontal="right" vertical="center"/>
    </xf>
    <xf numFmtId="41" fontId="5" fillId="5" borderId="39" xfId="1" applyFont="1" applyFill="1" applyBorder="1" applyAlignment="1">
      <alignment horizontal="center" vertical="center"/>
    </xf>
    <xf numFmtId="176" fontId="5" fillId="5" borderId="51" xfId="1" applyNumberFormat="1" applyFont="1" applyFill="1" applyBorder="1" applyAlignment="1">
      <alignment horizontal="right" vertical="center"/>
    </xf>
    <xf numFmtId="176" fontId="5" fillId="5" borderId="42" xfId="1" applyNumberFormat="1" applyFont="1" applyFill="1" applyBorder="1" applyAlignment="1">
      <alignment horizontal="right" vertical="center"/>
    </xf>
    <xf numFmtId="176" fontId="5" fillId="5" borderId="43" xfId="1" applyNumberFormat="1" applyFont="1" applyFill="1" applyBorder="1" applyAlignment="1">
      <alignment horizontal="right" vertical="center"/>
    </xf>
    <xf numFmtId="0" fontId="5" fillId="0" borderId="65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41" fontId="5" fillId="0" borderId="44" xfId="1" applyFont="1" applyBorder="1" applyAlignment="1">
      <alignment horizontal="center" vertical="center" wrapText="1"/>
    </xf>
    <xf numFmtId="176" fontId="5" fillId="0" borderId="47" xfId="1" applyNumberFormat="1" applyFont="1" applyBorder="1" applyAlignment="1">
      <alignment horizontal="right" vertical="center" wrapText="1"/>
    </xf>
    <xf numFmtId="176" fontId="5" fillId="0" borderId="44" xfId="1" applyNumberFormat="1" applyFont="1" applyBorder="1" applyAlignment="1">
      <alignment horizontal="right" vertical="center" wrapText="1"/>
    </xf>
    <xf numFmtId="0" fontId="5" fillId="0" borderId="38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shrinkToFit="1"/>
    </xf>
    <xf numFmtId="41" fontId="5" fillId="0" borderId="40" xfId="1" applyFont="1" applyBorder="1" applyAlignment="1">
      <alignment horizontal="center" vertical="center" wrapText="1"/>
    </xf>
    <xf numFmtId="176" fontId="5" fillId="0" borderId="49" xfId="1" applyNumberFormat="1" applyFont="1" applyBorder="1" applyAlignment="1">
      <alignment horizontal="right" vertical="center" wrapText="1"/>
    </xf>
    <xf numFmtId="176" fontId="5" fillId="0" borderId="40" xfId="1" applyNumberFormat="1" applyFont="1" applyBorder="1" applyAlignment="1">
      <alignment horizontal="right" vertical="center" wrapText="1"/>
    </xf>
    <xf numFmtId="41" fontId="5" fillId="0" borderId="42" xfId="1" applyFont="1" applyBorder="1" applyAlignment="1">
      <alignment horizontal="center" vertical="center" wrapText="1"/>
    </xf>
    <xf numFmtId="176" fontId="5" fillId="0" borderId="42" xfId="1" applyNumberFormat="1" applyFont="1" applyBorder="1" applyAlignment="1">
      <alignment horizontal="right" vertical="center" wrapText="1"/>
    </xf>
    <xf numFmtId="176" fontId="5" fillId="0" borderId="43" xfId="1" applyNumberFormat="1" applyFont="1" applyBorder="1" applyAlignment="1">
      <alignment horizontal="right" vertical="center" wrapText="1"/>
    </xf>
    <xf numFmtId="0" fontId="5" fillId="4" borderId="66" xfId="0" applyFont="1" applyFill="1" applyBorder="1" applyAlignment="1">
      <alignment horizontal="center" vertical="center" shrinkToFit="1"/>
    </xf>
    <xf numFmtId="41" fontId="5" fillId="4" borderId="44" xfId="1" applyFont="1" applyFill="1" applyBorder="1" applyAlignment="1">
      <alignment horizontal="center" vertical="center" wrapText="1"/>
    </xf>
    <xf numFmtId="176" fontId="5" fillId="4" borderId="47" xfId="1" applyNumberFormat="1" applyFont="1" applyFill="1" applyBorder="1" applyAlignment="1">
      <alignment horizontal="right" vertical="center" wrapText="1"/>
    </xf>
    <xf numFmtId="176" fontId="5" fillId="4" borderId="44" xfId="1" applyNumberFormat="1" applyFont="1" applyFill="1" applyBorder="1" applyAlignment="1">
      <alignment horizontal="right" vertical="center" wrapText="1"/>
    </xf>
    <xf numFmtId="0" fontId="5" fillId="4" borderId="67" xfId="0" applyFont="1" applyFill="1" applyBorder="1" applyAlignment="1">
      <alignment horizontal="center" vertical="center" shrinkToFit="1"/>
    </xf>
    <xf numFmtId="41" fontId="5" fillId="4" borderId="40" xfId="1" applyFont="1" applyFill="1" applyBorder="1" applyAlignment="1">
      <alignment horizontal="center" vertical="center" wrapText="1"/>
    </xf>
    <xf numFmtId="176" fontId="5" fillId="4" borderId="49" xfId="1" applyNumberFormat="1" applyFont="1" applyFill="1" applyBorder="1" applyAlignment="1">
      <alignment horizontal="right" vertical="center" wrapText="1"/>
    </xf>
    <xf numFmtId="176" fontId="5" fillId="4" borderId="40" xfId="1" applyNumberFormat="1" applyFont="1" applyFill="1" applyBorder="1" applyAlignment="1">
      <alignment horizontal="right" vertical="center" wrapText="1"/>
    </xf>
    <xf numFmtId="0" fontId="5" fillId="4" borderId="68" xfId="0" applyFont="1" applyFill="1" applyBorder="1" applyAlignment="1">
      <alignment horizontal="center" vertical="center" shrinkToFit="1"/>
    </xf>
    <xf numFmtId="41" fontId="5" fillId="4" borderId="42" xfId="1" applyFont="1" applyFill="1" applyBorder="1" applyAlignment="1">
      <alignment horizontal="center" vertical="center" wrapText="1"/>
    </xf>
    <xf numFmtId="176" fontId="5" fillId="4" borderId="42" xfId="1" applyNumberFormat="1" applyFont="1" applyFill="1" applyBorder="1" applyAlignment="1">
      <alignment horizontal="right" vertical="center" wrapText="1"/>
    </xf>
    <xf numFmtId="176" fontId="5" fillId="4" borderId="43" xfId="1" applyNumberFormat="1" applyFont="1" applyFill="1" applyBorder="1" applyAlignment="1">
      <alignment horizontal="right" vertical="center" wrapText="1"/>
    </xf>
    <xf numFmtId="0" fontId="5" fillId="5" borderId="56" xfId="0" applyFont="1" applyFill="1" applyBorder="1" applyAlignment="1">
      <alignment horizontal="center" vertical="center" wrapText="1"/>
    </xf>
    <xf numFmtId="41" fontId="5" fillId="5" borderId="44" xfId="1" applyFont="1" applyFill="1" applyBorder="1" applyAlignment="1">
      <alignment horizontal="center" vertical="center" wrapText="1"/>
    </xf>
    <xf numFmtId="176" fontId="5" fillId="5" borderId="47" xfId="1" applyNumberFormat="1" applyFont="1" applyFill="1" applyBorder="1" applyAlignment="1">
      <alignment horizontal="right" vertical="center" wrapText="1"/>
    </xf>
    <xf numFmtId="176" fontId="5" fillId="5" borderId="44" xfId="1" applyNumberFormat="1" applyFont="1" applyFill="1" applyBorder="1" applyAlignment="1">
      <alignment horizontal="right" vertical="center" wrapText="1"/>
    </xf>
    <xf numFmtId="0" fontId="5" fillId="5" borderId="0" xfId="0" applyFont="1" applyFill="1" applyBorder="1" applyAlignment="1">
      <alignment horizontal="center" vertical="center" wrapText="1"/>
    </xf>
    <xf numFmtId="41" fontId="5" fillId="5" borderId="40" xfId="1" applyFont="1" applyFill="1" applyBorder="1" applyAlignment="1">
      <alignment horizontal="center" vertical="center" wrapText="1"/>
    </xf>
    <xf numFmtId="176" fontId="5" fillId="5" borderId="49" xfId="1" applyNumberFormat="1" applyFont="1" applyFill="1" applyBorder="1" applyAlignment="1">
      <alignment horizontal="right" vertical="center" wrapText="1"/>
    </xf>
    <xf numFmtId="176" fontId="5" fillId="5" borderId="40" xfId="1" applyNumberFormat="1" applyFont="1" applyFill="1" applyBorder="1" applyAlignment="1">
      <alignment horizontal="right" vertical="center" wrapText="1"/>
    </xf>
    <xf numFmtId="0" fontId="5" fillId="0" borderId="60" xfId="0" applyFont="1" applyBorder="1" applyAlignment="1">
      <alignment horizontal="center" vertical="center" wrapText="1" shrinkToFit="1"/>
    </xf>
    <xf numFmtId="0" fontId="5" fillId="5" borderId="58" xfId="0" applyFont="1" applyFill="1" applyBorder="1" applyAlignment="1">
      <alignment horizontal="center" vertical="center" wrapText="1"/>
    </xf>
    <xf numFmtId="41" fontId="5" fillId="5" borderId="42" xfId="1" applyFont="1" applyFill="1" applyBorder="1" applyAlignment="1">
      <alignment horizontal="center" vertical="center" wrapText="1"/>
    </xf>
    <xf numFmtId="176" fontId="5" fillId="5" borderId="42" xfId="1" applyNumberFormat="1" applyFont="1" applyFill="1" applyBorder="1" applyAlignment="1">
      <alignment horizontal="right" vertical="center" wrapText="1"/>
    </xf>
    <xf numFmtId="176" fontId="5" fillId="5" borderId="43" xfId="1" applyNumberFormat="1" applyFont="1" applyFill="1" applyBorder="1" applyAlignment="1">
      <alignment horizontal="right" vertical="center" wrapText="1"/>
    </xf>
    <xf numFmtId="0" fontId="5" fillId="5" borderId="46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5" fillId="5" borderId="50" xfId="0" applyFont="1" applyFill="1" applyBorder="1" applyAlignment="1">
      <alignment horizontal="center" vertical="center" wrapText="1"/>
    </xf>
    <xf numFmtId="176" fontId="5" fillId="5" borderId="51" xfId="1" applyNumberFormat="1" applyFont="1" applyFill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62" xfId="0" applyFont="1" applyFill="1" applyBorder="1" applyAlignment="1">
      <alignment horizontal="center" vertical="center" shrinkToFit="1"/>
    </xf>
    <xf numFmtId="41" fontId="5" fillId="0" borderId="44" xfId="1" applyFont="1" applyFill="1" applyBorder="1" applyAlignment="1">
      <alignment horizontal="center" vertical="center" wrapText="1"/>
    </xf>
    <xf numFmtId="176" fontId="5" fillId="0" borderId="44" xfId="1" applyNumberFormat="1" applyFont="1" applyFill="1" applyBorder="1" applyAlignment="1">
      <alignment horizontal="right" vertical="center" wrapText="1"/>
    </xf>
    <xf numFmtId="176" fontId="5" fillId="0" borderId="69" xfId="1" applyNumberFormat="1" applyFont="1" applyFill="1" applyBorder="1" applyAlignment="1">
      <alignment horizontal="right" vertical="center" wrapText="1"/>
    </xf>
    <xf numFmtId="0" fontId="5" fillId="0" borderId="61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63" xfId="0" applyFont="1" applyFill="1" applyBorder="1" applyAlignment="1">
      <alignment horizontal="center" vertical="center" shrinkToFit="1"/>
    </xf>
    <xf numFmtId="41" fontId="5" fillId="0" borderId="40" xfId="1" applyFont="1" applyFill="1" applyBorder="1" applyAlignment="1">
      <alignment horizontal="center" vertical="center" wrapText="1"/>
    </xf>
    <xf numFmtId="176" fontId="5" fillId="0" borderId="40" xfId="1" applyNumberFormat="1" applyFont="1" applyFill="1" applyBorder="1" applyAlignment="1">
      <alignment horizontal="right" vertical="center" wrapText="1"/>
    </xf>
    <xf numFmtId="176" fontId="5" fillId="0" borderId="59" xfId="1" applyNumberFormat="1" applyFont="1" applyFill="1" applyBorder="1" applyAlignment="1">
      <alignment horizontal="right" vertical="center" wrapText="1"/>
    </xf>
    <xf numFmtId="0" fontId="5" fillId="0" borderId="64" xfId="0" applyFont="1" applyFill="1" applyBorder="1" applyAlignment="1">
      <alignment horizontal="center" vertical="center" shrinkToFit="1"/>
    </xf>
    <xf numFmtId="41" fontId="5" fillId="0" borderId="42" xfId="1" applyFont="1" applyFill="1" applyBorder="1" applyAlignment="1">
      <alignment horizontal="center" vertical="center" wrapText="1"/>
    </xf>
    <xf numFmtId="176" fontId="5" fillId="0" borderId="42" xfId="1" applyNumberFormat="1" applyFont="1" applyFill="1" applyBorder="1" applyAlignment="1">
      <alignment horizontal="right" vertical="center" wrapText="1"/>
    </xf>
    <xf numFmtId="176" fontId="5" fillId="0" borderId="70" xfId="1" applyNumberFormat="1" applyFont="1" applyFill="1" applyBorder="1" applyAlignment="1">
      <alignment horizontal="right" vertical="center" wrapText="1"/>
    </xf>
    <xf numFmtId="0" fontId="5" fillId="0" borderId="71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shrinkToFit="1"/>
    </xf>
    <xf numFmtId="41" fontId="5" fillId="0" borderId="57" xfId="1" applyFont="1" applyFill="1" applyBorder="1" applyAlignment="1">
      <alignment horizontal="center" vertical="center" wrapText="1"/>
    </xf>
    <xf numFmtId="176" fontId="5" fillId="0" borderId="57" xfId="1" applyNumberFormat="1" applyFont="1" applyFill="1" applyBorder="1" applyAlignment="1">
      <alignment horizontal="right" vertical="center" wrapText="1"/>
    </xf>
    <xf numFmtId="176" fontId="5" fillId="0" borderId="73" xfId="1" applyNumberFormat="1" applyFont="1" applyFill="1" applyBorder="1" applyAlignment="1">
      <alignment horizontal="right" vertical="center" wrapTex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68" xfId="0" applyFont="1" applyFill="1" applyBorder="1" applyAlignment="1">
      <alignment horizontal="center" vertical="center" shrinkToFit="1"/>
    </xf>
    <xf numFmtId="41" fontId="5" fillId="0" borderId="33" xfId="1" applyFont="1" applyFill="1" applyBorder="1" applyAlignment="1">
      <alignment horizontal="center" vertical="center" wrapText="1"/>
    </xf>
    <xf numFmtId="176" fontId="5" fillId="0" borderId="33" xfId="1" applyNumberFormat="1" applyFont="1" applyFill="1" applyBorder="1" applyAlignment="1">
      <alignment horizontal="right" vertical="center" wrapText="1"/>
    </xf>
    <xf numFmtId="176" fontId="5" fillId="0" borderId="74" xfId="1" applyNumberFormat="1" applyFont="1" applyFill="1" applyBorder="1" applyAlignment="1">
      <alignment horizontal="right" vertical="center" wrapText="1"/>
    </xf>
    <xf numFmtId="176" fontId="5" fillId="4" borderId="69" xfId="1" applyNumberFormat="1" applyFont="1" applyFill="1" applyBorder="1" applyAlignment="1">
      <alignment horizontal="right" vertical="center" wrapText="1"/>
    </xf>
    <xf numFmtId="176" fontId="5" fillId="4" borderId="59" xfId="1" applyNumberFormat="1" applyFont="1" applyFill="1" applyBorder="1" applyAlignment="1">
      <alignment horizontal="right" vertical="center" wrapText="1"/>
    </xf>
    <xf numFmtId="176" fontId="5" fillId="4" borderId="70" xfId="1" applyNumberFormat="1" applyFont="1" applyFill="1" applyBorder="1" applyAlignment="1">
      <alignment horizontal="right" vertical="center" wrapText="1"/>
    </xf>
    <xf numFmtId="176" fontId="5" fillId="5" borderId="69" xfId="1" applyNumberFormat="1" applyFont="1" applyFill="1" applyBorder="1" applyAlignment="1">
      <alignment horizontal="right" vertical="center" wrapText="1"/>
    </xf>
    <xf numFmtId="176" fontId="5" fillId="5" borderId="59" xfId="1" applyNumberFormat="1" applyFont="1" applyFill="1" applyBorder="1" applyAlignment="1">
      <alignment horizontal="right" vertical="center" wrapText="1"/>
    </xf>
    <xf numFmtId="176" fontId="5" fillId="5" borderId="70" xfId="1" applyNumberFormat="1" applyFont="1" applyFill="1" applyBorder="1" applyAlignment="1">
      <alignment horizontal="right" vertical="center" wrapText="1"/>
    </xf>
    <xf numFmtId="0" fontId="12" fillId="7" borderId="75" xfId="0" applyFont="1" applyFill="1" applyBorder="1" applyAlignment="1">
      <alignment horizontal="center" vertical="center" wrapText="1"/>
    </xf>
    <xf numFmtId="0" fontId="12" fillId="7" borderId="76" xfId="0" applyFont="1" applyFill="1" applyBorder="1" applyAlignment="1">
      <alignment horizontal="center" vertical="center" wrapText="1"/>
    </xf>
    <xf numFmtId="0" fontId="12" fillId="7" borderId="77" xfId="0" applyFont="1" applyFill="1" applyBorder="1" applyAlignment="1">
      <alignment horizontal="center" vertical="center" wrapText="1"/>
    </xf>
    <xf numFmtId="41" fontId="12" fillId="7" borderId="29" xfId="1" applyFont="1" applyFill="1" applyBorder="1" applyAlignment="1">
      <alignment horizontal="center" vertical="center" wrapText="1"/>
    </xf>
    <xf numFmtId="176" fontId="12" fillId="7" borderId="30" xfId="1" applyNumberFormat="1" applyFont="1" applyFill="1" applyBorder="1" applyAlignment="1">
      <alignment horizontal="right" vertical="center" wrapText="1"/>
    </xf>
    <xf numFmtId="176" fontId="12" fillId="7" borderId="29" xfId="1" applyNumberFormat="1" applyFont="1" applyFill="1" applyBorder="1" applyAlignment="1">
      <alignment horizontal="right" vertical="center" wrapText="1"/>
    </xf>
    <xf numFmtId="176" fontId="12" fillId="7" borderId="78" xfId="1" applyNumberFormat="1" applyFont="1" applyFill="1" applyBorder="1" applyAlignment="1">
      <alignment horizontal="right" vertical="center" wrapText="1"/>
    </xf>
    <xf numFmtId="176" fontId="0" fillId="0" borderId="0" xfId="0" applyNumberFormat="1"/>
    <xf numFmtId="0" fontId="12" fillId="7" borderId="79" xfId="0" applyFont="1" applyFill="1" applyBorder="1" applyAlignment="1">
      <alignment horizontal="center" vertical="center" wrapText="1"/>
    </xf>
    <xf numFmtId="0" fontId="12" fillId="7" borderId="67" xfId="0" applyFont="1" applyFill="1" applyBorder="1" applyAlignment="1">
      <alignment horizontal="center" vertical="center" wrapText="1"/>
    </xf>
    <xf numFmtId="0" fontId="12" fillId="7" borderId="80" xfId="0" applyFont="1" applyFill="1" applyBorder="1" applyAlignment="1">
      <alignment horizontal="center" vertical="center" wrapText="1"/>
    </xf>
    <xf numFmtId="41" fontId="12" fillId="7" borderId="40" xfId="1" applyFont="1" applyFill="1" applyBorder="1" applyAlignment="1">
      <alignment horizontal="center" vertical="center" wrapText="1"/>
    </xf>
    <xf numFmtId="176" fontId="12" fillId="7" borderId="49" xfId="1" applyNumberFormat="1" applyFont="1" applyFill="1" applyBorder="1" applyAlignment="1">
      <alignment horizontal="right" vertical="center" wrapText="1"/>
    </xf>
    <xf numFmtId="176" fontId="12" fillId="7" borderId="40" xfId="1" applyNumberFormat="1" applyFont="1" applyFill="1" applyBorder="1" applyAlignment="1">
      <alignment horizontal="right" vertical="center" wrapText="1"/>
    </xf>
    <xf numFmtId="176" fontId="12" fillId="7" borderId="59" xfId="1" applyNumberFormat="1" applyFont="1" applyFill="1" applyBorder="1" applyAlignment="1">
      <alignment horizontal="right" vertical="center" wrapText="1"/>
    </xf>
    <xf numFmtId="0" fontId="12" fillId="7" borderId="81" xfId="0" applyFont="1" applyFill="1" applyBorder="1" applyAlignment="1">
      <alignment horizontal="center" vertical="center" wrapText="1"/>
    </xf>
    <xf numFmtId="0" fontId="12" fillId="7" borderId="82" xfId="0" applyFont="1" applyFill="1" applyBorder="1" applyAlignment="1">
      <alignment horizontal="center" vertical="center" wrapText="1"/>
    </xf>
    <xf numFmtId="0" fontId="12" fillId="7" borderId="83" xfId="0" applyFont="1" applyFill="1" applyBorder="1" applyAlignment="1">
      <alignment horizontal="center" vertical="center" wrapText="1"/>
    </xf>
    <xf numFmtId="41" fontId="12" fillId="7" borderId="84" xfId="1" applyFont="1" applyFill="1" applyBorder="1" applyAlignment="1">
      <alignment horizontal="center" vertical="center" wrapText="1"/>
    </xf>
    <xf numFmtId="176" fontId="12" fillId="7" borderId="85" xfId="1" applyNumberFormat="1" applyFont="1" applyFill="1" applyBorder="1" applyAlignment="1">
      <alignment horizontal="right" vertical="center"/>
    </xf>
    <xf numFmtId="176" fontId="12" fillId="7" borderId="84" xfId="1" applyNumberFormat="1" applyFont="1" applyFill="1" applyBorder="1" applyAlignment="1">
      <alignment horizontal="right" vertical="center" wrapText="1"/>
    </xf>
    <xf numFmtId="176" fontId="12" fillId="7" borderId="86" xfId="1" applyNumberFormat="1" applyFont="1" applyFill="1" applyBorder="1" applyAlignment="1">
      <alignment horizontal="right" vertical="center" wrapText="1"/>
    </xf>
    <xf numFmtId="176" fontId="1" fillId="0" borderId="0" xfId="1" applyNumberFormat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41" fontId="1" fillId="0" borderId="87" xfId="1" applyFont="1" applyBorder="1" applyAlignment="1">
      <alignment horizontal="left" vertical="center"/>
    </xf>
    <xf numFmtId="41" fontId="1" fillId="0" borderId="88" xfId="1" applyFont="1" applyBorder="1" applyAlignment="1">
      <alignment horizontal="left" vertical="center"/>
    </xf>
    <xf numFmtId="176" fontId="1" fillId="0" borderId="88" xfId="1" applyNumberFormat="1" applyFont="1" applyBorder="1" applyAlignment="1">
      <alignment vertical="center"/>
    </xf>
    <xf numFmtId="176" fontId="1" fillId="0" borderId="88" xfId="1" applyNumberFormat="1" applyFont="1" applyBorder="1" applyAlignment="1">
      <alignment horizontal="center" vertical="center"/>
    </xf>
    <xf numFmtId="176" fontId="1" fillId="0" borderId="89" xfId="1" applyNumberFormat="1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6" fillId="0" borderId="92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76" fontId="5" fillId="0" borderId="0" xfId="1" applyNumberFormat="1" applyFont="1" applyBorder="1" applyAlignment="1">
      <alignment horizontal="center" vertical="center"/>
    </xf>
    <xf numFmtId="176" fontId="5" fillId="0" borderId="91" xfId="1" applyNumberFormat="1" applyFont="1" applyBorder="1" applyAlignment="1">
      <alignment horizontal="right" vertical="center"/>
    </xf>
    <xf numFmtId="0" fontId="11" fillId="0" borderId="93" xfId="0" applyFont="1" applyBorder="1" applyAlignment="1">
      <alignment horizontal="center" vertical="center"/>
    </xf>
    <xf numFmtId="176" fontId="11" fillId="0" borderId="93" xfId="1" applyNumberFormat="1" applyFont="1" applyBorder="1" applyAlignment="1">
      <alignment horizontal="center" vertical="center"/>
    </xf>
    <xf numFmtId="177" fontId="11" fillId="0" borderId="94" xfId="1" applyNumberFormat="1" applyFont="1" applyBorder="1" applyAlignment="1">
      <alignment horizontal="center" vertical="center"/>
    </xf>
    <xf numFmtId="0" fontId="11" fillId="0" borderId="9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176" fontId="11" fillId="0" borderId="22" xfId="1" applyNumberFormat="1" applyFont="1" applyBorder="1" applyAlignment="1">
      <alignment horizontal="center" vertical="center"/>
    </xf>
    <xf numFmtId="177" fontId="11" fillId="0" borderId="96" xfId="1" applyNumberFormat="1" applyFont="1" applyBorder="1" applyAlignment="1">
      <alignment horizontal="center" vertical="center"/>
    </xf>
    <xf numFmtId="0" fontId="13" fillId="0" borderId="93" xfId="0" applyFont="1" applyBorder="1" applyAlignment="1">
      <alignment horizontal="center" vertical="center" wrapText="1"/>
    </xf>
    <xf numFmtId="41" fontId="5" fillId="0" borderId="97" xfId="1" applyFont="1" applyBorder="1" applyAlignment="1">
      <alignment horizontal="center" vertical="center"/>
    </xf>
    <xf numFmtId="176" fontId="5" fillId="0" borderId="30" xfId="1" applyNumberFormat="1" applyFont="1" applyBorder="1" applyAlignment="1">
      <alignment horizontal="right" vertical="center"/>
    </xf>
    <xf numFmtId="177" fontId="5" fillId="0" borderId="31" xfId="1" applyNumberFormat="1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 wrapText="1"/>
    </xf>
    <xf numFmtId="41" fontId="5" fillId="0" borderId="98" xfId="1" applyFont="1" applyBorder="1" applyAlignment="1">
      <alignment horizontal="center" vertical="center"/>
    </xf>
    <xf numFmtId="177" fontId="5" fillId="0" borderId="41" xfId="1" applyNumberFormat="1" applyFont="1" applyBorder="1" applyAlignment="1">
      <alignment horizontal="right" vertical="center"/>
    </xf>
    <xf numFmtId="41" fontId="5" fillId="0" borderId="99" xfId="1" applyFont="1" applyBorder="1" applyAlignment="1">
      <alignment horizontal="center" vertical="center"/>
    </xf>
    <xf numFmtId="176" fontId="5" fillId="0" borderId="70" xfId="1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center" vertical="center" wrapText="1"/>
    </xf>
    <xf numFmtId="177" fontId="5" fillId="0" borderId="69" xfId="1" applyNumberFormat="1" applyFont="1" applyBorder="1" applyAlignment="1">
      <alignment horizontal="right" vertical="center"/>
    </xf>
    <xf numFmtId="0" fontId="13" fillId="0" borderId="39" xfId="0" applyFont="1" applyBorder="1" applyAlignment="1">
      <alignment horizontal="center" vertical="center" wrapText="1"/>
    </xf>
    <xf numFmtId="177" fontId="5" fillId="0" borderId="59" xfId="1" applyNumberFormat="1" applyFont="1" applyBorder="1" applyAlignment="1">
      <alignment horizontal="right" vertical="center"/>
    </xf>
    <xf numFmtId="0" fontId="13" fillId="0" borderId="18" xfId="0" applyFont="1" applyBorder="1" applyAlignment="1">
      <alignment horizontal="center" vertical="center" wrapText="1"/>
    </xf>
    <xf numFmtId="176" fontId="5" fillId="0" borderId="69" xfId="1" applyNumberFormat="1" applyFont="1" applyBorder="1" applyAlignment="1">
      <alignment horizontal="right" vertical="center"/>
    </xf>
    <xf numFmtId="176" fontId="5" fillId="0" borderId="59" xfId="1" applyNumberFormat="1" applyFont="1" applyBorder="1" applyAlignment="1">
      <alignment horizontal="right" vertical="center"/>
    </xf>
    <xf numFmtId="0" fontId="13" fillId="4" borderId="46" xfId="0" applyFont="1" applyFill="1" applyBorder="1" applyAlignment="1">
      <alignment horizontal="center" vertical="center" wrapText="1"/>
    </xf>
    <xf numFmtId="176" fontId="5" fillId="4" borderId="69" xfId="1" applyNumberFormat="1" applyFont="1" applyFill="1" applyBorder="1" applyAlignment="1">
      <alignment horizontal="right" vertical="center"/>
    </xf>
    <xf numFmtId="0" fontId="13" fillId="4" borderId="48" xfId="0" applyFont="1" applyFill="1" applyBorder="1" applyAlignment="1">
      <alignment horizontal="center" vertical="center" wrapText="1"/>
    </xf>
    <xf numFmtId="176" fontId="5" fillId="4" borderId="59" xfId="1" applyNumberFormat="1" applyFont="1" applyFill="1" applyBorder="1" applyAlignment="1">
      <alignment horizontal="right" vertical="center"/>
    </xf>
    <xf numFmtId="0" fontId="13" fillId="4" borderId="50" xfId="0" applyFont="1" applyFill="1" applyBorder="1" applyAlignment="1">
      <alignment horizontal="center" vertical="center" wrapText="1"/>
    </xf>
    <xf numFmtId="41" fontId="5" fillId="4" borderId="18" xfId="1" applyFont="1" applyFill="1" applyBorder="1" applyAlignment="1">
      <alignment horizontal="center" vertical="center"/>
    </xf>
    <xf numFmtId="176" fontId="5" fillId="4" borderId="18" xfId="1" applyNumberFormat="1" applyFont="1" applyFill="1" applyBorder="1" applyAlignment="1">
      <alignment horizontal="right" vertical="center"/>
    </xf>
    <xf numFmtId="176" fontId="5" fillId="4" borderId="19" xfId="1" applyNumberFormat="1" applyFont="1" applyFill="1" applyBorder="1" applyAlignment="1">
      <alignment horizontal="right" vertical="center"/>
    </xf>
    <xf numFmtId="41" fontId="5" fillId="0" borderId="14" xfId="1" applyFont="1" applyBorder="1" applyAlignment="1">
      <alignment horizontal="center" vertical="center"/>
    </xf>
    <xf numFmtId="176" fontId="5" fillId="0" borderId="14" xfId="1" applyNumberFormat="1" applyFont="1" applyBorder="1" applyAlignment="1">
      <alignment horizontal="right" vertical="center"/>
    </xf>
    <xf numFmtId="177" fontId="5" fillId="0" borderId="15" xfId="1" applyNumberFormat="1" applyFont="1" applyBorder="1" applyAlignment="1">
      <alignment horizontal="right" vertical="center"/>
    </xf>
    <xf numFmtId="41" fontId="5" fillId="0" borderId="18" xfId="1" applyFont="1" applyBorder="1" applyAlignment="1">
      <alignment horizontal="center" vertical="center"/>
    </xf>
    <xf numFmtId="176" fontId="5" fillId="0" borderId="18" xfId="1" applyNumberFormat="1" applyFont="1" applyBorder="1" applyAlignment="1">
      <alignment horizontal="right" vertical="center"/>
    </xf>
    <xf numFmtId="176" fontId="5" fillId="0" borderId="19" xfId="1" applyNumberFormat="1" applyFont="1" applyBorder="1" applyAlignment="1">
      <alignment horizontal="right" vertical="center"/>
    </xf>
    <xf numFmtId="41" fontId="5" fillId="4" borderId="39" xfId="1" applyFont="1" applyFill="1" applyBorder="1" applyAlignment="1">
      <alignment horizontal="center" vertical="center"/>
    </xf>
    <xf numFmtId="176" fontId="5" fillId="4" borderId="14" xfId="1" applyNumberFormat="1" applyFont="1" applyFill="1" applyBorder="1" applyAlignment="1">
      <alignment horizontal="right" vertical="center"/>
    </xf>
    <xf numFmtId="176" fontId="5" fillId="4" borderId="15" xfId="1" applyNumberFormat="1" applyFont="1" applyFill="1" applyBorder="1" applyAlignment="1">
      <alignment horizontal="right" vertical="center"/>
    </xf>
    <xf numFmtId="0" fontId="13" fillId="6" borderId="46" xfId="0" applyFont="1" applyFill="1" applyBorder="1" applyAlignment="1">
      <alignment horizontal="center" vertical="center" wrapText="1"/>
    </xf>
    <xf numFmtId="0" fontId="13" fillId="6" borderId="56" xfId="0" applyFont="1" applyFill="1" applyBorder="1" applyAlignment="1">
      <alignment horizontal="center" vertical="center" wrapText="1"/>
    </xf>
    <xf numFmtId="0" fontId="13" fillId="6" borderId="48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41" fontId="5" fillId="6" borderId="39" xfId="1" applyFont="1" applyFill="1" applyBorder="1" applyAlignment="1">
      <alignment horizontal="center" vertical="center"/>
    </xf>
    <xf numFmtId="176" fontId="5" fillId="6" borderId="39" xfId="1" applyNumberFormat="1" applyFont="1" applyFill="1" applyBorder="1" applyAlignment="1">
      <alignment horizontal="right" vertical="center"/>
    </xf>
    <xf numFmtId="176" fontId="5" fillId="6" borderId="100" xfId="1" applyNumberFormat="1" applyFont="1" applyFill="1" applyBorder="1" applyAlignment="1">
      <alignment horizontal="right" vertical="center"/>
    </xf>
    <xf numFmtId="41" fontId="5" fillId="5" borderId="14" xfId="1" applyFont="1" applyFill="1" applyBorder="1" applyAlignment="1">
      <alignment horizontal="center" vertical="center" wrapText="1"/>
    </xf>
    <xf numFmtId="176" fontId="5" fillId="5" borderId="14" xfId="1" applyNumberFormat="1" applyFont="1" applyFill="1" applyBorder="1" applyAlignment="1">
      <alignment horizontal="right" vertical="center"/>
    </xf>
    <xf numFmtId="176" fontId="5" fillId="5" borderId="15" xfId="1" applyNumberFormat="1" applyFont="1" applyFill="1" applyBorder="1" applyAlignment="1">
      <alignment horizontal="right" vertical="center"/>
    </xf>
    <xf numFmtId="176" fontId="5" fillId="5" borderId="59" xfId="1" applyNumberFormat="1" applyFont="1" applyFill="1" applyBorder="1" applyAlignment="1">
      <alignment horizontal="right" vertical="center"/>
    </xf>
    <xf numFmtId="0" fontId="13" fillId="6" borderId="50" xfId="0" applyFont="1" applyFill="1" applyBorder="1" applyAlignment="1">
      <alignment horizontal="center" vertical="center" wrapText="1"/>
    </xf>
    <xf numFmtId="0" fontId="13" fillId="6" borderId="58" xfId="0" applyFont="1" applyFill="1" applyBorder="1" applyAlignment="1">
      <alignment horizontal="center" vertical="center" wrapText="1"/>
    </xf>
    <xf numFmtId="41" fontId="5" fillId="5" borderId="18" xfId="1" applyFont="1" applyFill="1" applyBorder="1" applyAlignment="1">
      <alignment horizontal="center" vertical="center" wrapText="1"/>
    </xf>
    <xf numFmtId="176" fontId="5" fillId="5" borderId="18" xfId="1" applyNumberFormat="1" applyFont="1" applyFill="1" applyBorder="1" applyAlignment="1">
      <alignment horizontal="right" vertical="center"/>
    </xf>
    <xf numFmtId="176" fontId="5" fillId="5" borderId="19" xfId="1" applyNumberFormat="1" applyFont="1" applyFill="1" applyBorder="1" applyAlignment="1">
      <alignment horizontal="right" vertical="center"/>
    </xf>
    <xf numFmtId="41" fontId="13" fillId="0" borderId="39" xfId="1" applyFont="1" applyBorder="1" applyAlignment="1">
      <alignment horizontal="center" vertical="center" wrapText="1"/>
    </xf>
    <xf numFmtId="176" fontId="13" fillId="0" borderId="39" xfId="1" applyNumberFormat="1" applyFont="1" applyBorder="1" applyAlignment="1">
      <alignment horizontal="right" vertical="center" wrapText="1"/>
    </xf>
    <xf numFmtId="176" fontId="13" fillId="0" borderId="44" xfId="1" applyNumberFormat="1" applyFont="1" applyBorder="1" applyAlignment="1">
      <alignment horizontal="right" vertical="center"/>
    </xf>
    <xf numFmtId="177" fontId="13" fillId="0" borderId="15" xfId="1" applyNumberFormat="1" applyFont="1" applyBorder="1" applyAlignment="1">
      <alignment horizontal="right" vertical="center"/>
    </xf>
    <xf numFmtId="41" fontId="13" fillId="0" borderId="40" xfId="1" applyFont="1" applyBorder="1" applyAlignment="1">
      <alignment horizontal="center" vertical="center" wrapText="1"/>
    </xf>
    <xf numFmtId="176" fontId="13" fillId="0" borderId="40" xfId="1" applyNumberFormat="1" applyFont="1" applyBorder="1" applyAlignment="1">
      <alignment horizontal="right" vertical="center" wrapText="1"/>
    </xf>
    <xf numFmtId="176" fontId="13" fillId="0" borderId="40" xfId="1" applyNumberFormat="1" applyFont="1" applyBorder="1" applyAlignment="1">
      <alignment horizontal="right" vertical="center"/>
    </xf>
    <xf numFmtId="177" fontId="13" fillId="0" borderId="59" xfId="1" applyNumberFormat="1" applyFont="1" applyBorder="1" applyAlignment="1">
      <alignment horizontal="right" vertical="center"/>
    </xf>
    <xf numFmtId="41" fontId="13" fillId="0" borderId="18" xfId="1" applyFont="1" applyBorder="1" applyAlignment="1">
      <alignment horizontal="center" vertical="center" wrapText="1"/>
    </xf>
    <xf numFmtId="176" fontId="13" fillId="0" borderId="18" xfId="1" applyNumberFormat="1" applyFont="1" applyBorder="1" applyAlignment="1">
      <alignment horizontal="right" vertical="center"/>
    </xf>
    <xf numFmtId="176" fontId="13" fillId="0" borderId="42" xfId="1" applyNumberFormat="1" applyFont="1" applyBorder="1" applyAlignment="1">
      <alignment horizontal="right" vertical="center"/>
    </xf>
    <xf numFmtId="176" fontId="13" fillId="0" borderId="70" xfId="1" applyNumberFormat="1" applyFont="1" applyBorder="1" applyAlignment="1">
      <alignment horizontal="right" vertical="center"/>
    </xf>
    <xf numFmtId="41" fontId="5" fillId="0" borderId="14" xfId="1" applyFont="1" applyBorder="1" applyAlignment="1">
      <alignment horizontal="center" vertical="center" wrapText="1"/>
    </xf>
    <xf numFmtId="176" fontId="5" fillId="0" borderId="14" xfId="1" applyNumberFormat="1" applyFont="1" applyBorder="1" applyAlignment="1">
      <alignment horizontal="right" vertical="center" wrapText="1"/>
    </xf>
    <xf numFmtId="41" fontId="5" fillId="0" borderId="18" xfId="1" applyFont="1" applyBorder="1" applyAlignment="1">
      <alignment horizontal="center" vertical="center" wrapText="1"/>
    </xf>
    <xf numFmtId="176" fontId="5" fillId="0" borderId="59" xfId="1" applyNumberFormat="1" applyFont="1" applyBorder="1" applyAlignment="1">
      <alignment horizontal="right" vertical="center" wrapText="1"/>
    </xf>
    <xf numFmtId="176" fontId="5" fillId="0" borderId="70" xfId="1" applyNumberFormat="1" applyFont="1" applyBorder="1" applyAlignment="1">
      <alignment horizontal="right" vertical="center" wrapText="1"/>
    </xf>
    <xf numFmtId="41" fontId="13" fillId="0" borderId="14" xfId="1" applyFont="1" applyBorder="1" applyAlignment="1">
      <alignment horizontal="center" vertical="center" wrapText="1"/>
    </xf>
    <xf numFmtId="176" fontId="13" fillId="0" borderId="14" xfId="1" applyNumberFormat="1" applyFont="1" applyBorder="1" applyAlignment="1">
      <alignment horizontal="right" vertical="center" wrapText="1"/>
    </xf>
    <xf numFmtId="176" fontId="13" fillId="0" borderId="19" xfId="1" applyNumberFormat="1" applyFont="1" applyBorder="1" applyAlignment="1">
      <alignment horizontal="right" vertical="center"/>
    </xf>
    <xf numFmtId="41" fontId="5" fillId="4" borderId="14" xfId="1" applyFont="1" applyFill="1" applyBorder="1" applyAlignment="1">
      <alignment horizontal="center" vertical="center" wrapText="1"/>
    </xf>
    <xf numFmtId="176" fontId="5" fillId="4" borderId="39" xfId="1" applyNumberFormat="1" applyFont="1" applyFill="1" applyBorder="1" applyAlignment="1">
      <alignment horizontal="right" vertical="center" wrapText="1"/>
    </xf>
    <xf numFmtId="176" fontId="5" fillId="4" borderId="100" xfId="1" applyNumberFormat="1" applyFont="1" applyFill="1" applyBorder="1" applyAlignment="1">
      <alignment horizontal="right" vertical="center" wrapText="1"/>
    </xf>
    <xf numFmtId="41" fontId="5" fillId="4" borderId="18" xfId="1" applyFont="1" applyFill="1" applyBorder="1" applyAlignment="1">
      <alignment horizontal="center" vertical="center" wrapText="1"/>
    </xf>
    <xf numFmtId="41" fontId="5" fillId="0" borderId="39" xfId="1" applyFont="1" applyBorder="1" applyAlignment="1">
      <alignment horizontal="center" vertical="center" wrapText="1"/>
    </xf>
    <xf numFmtId="176" fontId="5" fillId="0" borderId="39" xfId="1" applyNumberFormat="1" applyFont="1" applyBorder="1" applyAlignment="1">
      <alignment horizontal="right" vertical="center" wrapText="1"/>
    </xf>
    <xf numFmtId="176" fontId="5" fillId="0" borderId="33" xfId="1" applyNumberFormat="1" applyFont="1" applyBorder="1" applyAlignment="1">
      <alignment horizontal="right" vertical="center" wrapText="1"/>
    </xf>
    <xf numFmtId="176" fontId="5" fillId="0" borderId="74" xfId="1" applyNumberFormat="1" applyFont="1" applyBorder="1" applyAlignment="1">
      <alignment horizontal="right" vertical="center" wrapText="1"/>
    </xf>
    <xf numFmtId="176" fontId="5" fillId="4" borderId="14" xfId="1" applyNumberFormat="1" applyFont="1" applyFill="1" applyBorder="1" applyAlignment="1">
      <alignment horizontal="right" vertical="center" wrapText="1"/>
    </xf>
    <xf numFmtId="176" fontId="5" fillId="4" borderId="15" xfId="1" applyNumberFormat="1" applyFont="1" applyFill="1" applyBorder="1" applyAlignment="1">
      <alignment horizontal="right" vertical="center" wrapText="1"/>
    </xf>
    <xf numFmtId="176" fontId="5" fillId="4" borderId="33" xfId="1" applyNumberFormat="1" applyFont="1" applyFill="1" applyBorder="1" applyAlignment="1">
      <alignment horizontal="right" vertical="center" wrapText="1"/>
    </xf>
    <xf numFmtId="176" fontId="5" fillId="4" borderId="74" xfId="1" applyNumberFormat="1" applyFont="1" applyFill="1" applyBorder="1" applyAlignment="1">
      <alignment horizontal="right" vertical="center" wrapText="1"/>
    </xf>
    <xf numFmtId="41" fontId="5" fillId="6" borderId="14" xfId="1" applyFont="1" applyFill="1" applyBorder="1" applyAlignment="1">
      <alignment horizontal="center" vertical="center" wrapText="1"/>
    </xf>
    <xf numFmtId="176" fontId="5" fillId="6" borderId="14" xfId="1" applyNumberFormat="1" applyFont="1" applyFill="1" applyBorder="1" applyAlignment="1">
      <alignment horizontal="right" vertical="center" wrapText="1"/>
    </xf>
    <xf numFmtId="176" fontId="5" fillId="6" borderId="15" xfId="1" applyNumberFormat="1" applyFont="1" applyFill="1" applyBorder="1" applyAlignment="1">
      <alignment horizontal="right" vertical="center" wrapText="1"/>
    </xf>
    <xf numFmtId="41" fontId="5" fillId="6" borderId="40" xfId="1" applyFont="1" applyFill="1" applyBorder="1" applyAlignment="1">
      <alignment horizontal="center" vertical="center" wrapText="1"/>
    </xf>
    <xf numFmtId="176" fontId="5" fillId="6" borderId="40" xfId="1" applyNumberFormat="1" applyFont="1" applyFill="1" applyBorder="1" applyAlignment="1">
      <alignment horizontal="right" vertical="center" wrapText="1"/>
    </xf>
    <xf numFmtId="176" fontId="5" fillId="6" borderId="59" xfId="1" applyNumberFormat="1" applyFont="1" applyFill="1" applyBorder="1" applyAlignment="1">
      <alignment horizontal="right" vertical="center" wrapText="1"/>
    </xf>
    <xf numFmtId="41" fontId="5" fillId="6" borderId="39" xfId="1" applyFont="1" applyFill="1" applyBorder="1" applyAlignment="1">
      <alignment horizontal="center" vertical="center" wrapText="1"/>
    </xf>
    <xf numFmtId="41" fontId="5" fillId="4" borderId="39" xfId="1" applyFont="1" applyFill="1" applyBorder="1" applyAlignment="1">
      <alignment horizontal="center" vertical="center" wrapText="1"/>
    </xf>
    <xf numFmtId="177" fontId="5" fillId="4" borderId="15" xfId="1" applyNumberFormat="1" applyFont="1" applyFill="1" applyBorder="1" applyAlignment="1">
      <alignment horizontal="right" vertical="center"/>
    </xf>
    <xf numFmtId="177" fontId="5" fillId="4" borderId="59" xfId="1" applyNumberFormat="1" applyFont="1" applyFill="1" applyBorder="1" applyAlignment="1">
      <alignment horizontal="right" vertical="center"/>
    </xf>
    <xf numFmtId="176" fontId="5" fillId="5" borderId="14" xfId="1" applyNumberFormat="1" applyFont="1" applyFill="1" applyBorder="1" applyAlignment="1">
      <alignment horizontal="right" vertical="center" wrapText="1"/>
    </xf>
    <xf numFmtId="176" fontId="5" fillId="5" borderId="15" xfId="1" applyNumberFormat="1" applyFont="1" applyFill="1" applyBorder="1" applyAlignment="1">
      <alignment horizontal="right" vertical="center" wrapText="1"/>
    </xf>
    <xf numFmtId="176" fontId="5" fillId="0" borderId="14" xfId="1" applyNumberFormat="1" applyFont="1" applyFill="1" applyBorder="1" applyAlignment="1">
      <alignment horizontal="right" vertical="center" wrapText="1"/>
    </xf>
    <xf numFmtId="41" fontId="5" fillId="5" borderId="39" xfId="1" applyFont="1" applyFill="1" applyBorder="1" applyAlignment="1">
      <alignment horizontal="center" vertical="center" wrapText="1"/>
    </xf>
    <xf numFmtId="176" fontId="5" fillId="5" borderId="33" xfId="1" applyNumberFormat="1" applyFont="1" applyFill="1" applyBorder="1" applyAlignment="1">
      <alignment horizontal="right" vertical="center" wrapText="1"/>
    </xf>
    <xf numFmtId="176" fontId="5" fillId="5" borderId="39" xfId="1" applyNumberFormat="1" applyFont="1" applyFill="1" applyBorder="1" applyAlignment="1">
      <alignment horizontal="right" vertical="center"/>
    </xf>
    <xf numFmtId="176" fontId="5" fillId="5" borderId="100" xfId="1" applyNumberFormat="1" applyFont="1" applyFill="1" applyBorder="1" applyAlignment="1">
      <alignment horizontal="right" vertical="center"/>
    </xf>
    <xf numFmtId="0" fontId="11" fillId="7" borderId="87" xfId="0" applyFont="1" applyFill="1" applyBorder="1" applyAlignment="1">
      <alignment horizontal="center" vertical="center" shrinkToFit="1"/>
    </xf>
    <xf numFmtId="0" fontId="11" fillId="7" borderId="88" xfId="0" applyFont="1" applyFill="1" applyBorder="1" applyAlignment="1">
      <alignment horizontal="center" vertical="center" shrinkToFit="1"/>
    </xf>
    <xf numFmtId="41" fontId="11" fillId="7" borderId="29" xfId="1" applyFont="1" applyFill="1" applyBorder="1" applyAlignment="1">
      <alignment horizontal="center" vertical="center" wrapText="1"/>
    </xf>
    <xf numFmtId="0" fontId="11" fillId="7" borderId="90" xfId="0" applyFont="1" applyFill="1" applyBorder="1" applyAlignment="1">
      <alignment horizontal="center" vertical="center" shrinkToFit="1"/>
    </xf>
    <xf numFmtId="0" fontId="11" fillId="7" borderId="0" xfId="0" applyFont="1" applyFill="1" applyBorder="1" applyAlignment="1">
      <alignment horizontal="center" vertical="center" shrinkToFit="1"/>
    </xf>
    <xf numFmtId="41" fontId="11" fillId="7" borderId="40" xfId="1" applyFont="1" applyFill="1" applyBorder="1" applyAlignment="1">
      <alignment horizontal="center" vertical="center" wrapText="1"/>
    </xf>
    <xf numFmtId="0" fontId="11" fillId="7" borderId="92" xfId="0" applyFont="1" applyFill="1" applyBorder="1" applyAlignment="1">
      <alignment horizontal="center" vertical="center" shrinkToFit="1"/>
    </xf>
    <xf numFmtId="0" fontId="11" fillId="7" borderId="25" xfId="0" applyFont="1" applyFill="1" applyBorder="1" applyAlignment="1">
      <alignment horizontal="center" vertical="center" shrinkToFit="1"/>
    </xf>
    <xf numFmtId="41" fontId="11" fillId="7" borderId="23" xfId="1" applyFont="1" applyFill="1" applyBorder="1" applyAlignment="1">
      <alignment horizontal="center" vertical="center" wrapText="1"/>
    </xf>
    <xf numFmtId="176" fontId="11" fillId="7" borderId="23" xfId="1" applyNumberFormat="1" applyFont="1" applyFill="1" applyBorder="1" applyAlignment="1">
      <alignment horizontal="right" vertical="center"/>
    </xf>
    <xf numFmtId="176" fontId="11" fillId="7" borderId="24" xfId="1" applyNumberFormat="1" applyFont="1" applyFill="1" applyBorder="1" applyAlignment="1">
      <alignment horizontal="right" vertical="center"/>
    </xf>
    <xf numFmtId="0" fontId="1" fillId="0" borderId="0" xfId="0" applyFont="1"/>
    <xf numFmtId="0" fontId="14" fillId="0" borderId="0" xfId="0" applyFont="1"/>
    <xf numFmtId="176" fontId="14" fillId="0" borderId="0" xfId="1" applyNumberFormat="1" applyFont="1" applyAlignment="1">
      <alignment horizontal="center"/>
    </xf>
    <xf numFmtId="177" fontId="14" fillId="0" borderId="0" xfId="1" applyNumberFormat="1" applyFont="1" applyAlignment="1">
      <alignment horizontal="center"/>
    </xf>
    <xf numFmtId="0" fontId="15" fillId="0" borderId="0" xfId="0" applyFont="1"/>
    <xf numFmtId="176" fontId="15" fillId="0" borderId="0" xfId="1" applyNumberFormat="1" applyFont="1" applyAlignment="1">
      <alignment horizontal="center"/>
    </xf>
    <xf numFmtId="177" fontId="15" fillId="0" borderId="0" xfId="1" applyNumberFormat="1" applyFont="1" applyAlignment="1">
      <alignment horizontal="center"/>
    </xf>
    <xf numFmtId="176" fontId="1" fillId="0" borderId="0" xfId="1" applyNumberFormat="1" applyAlignment="1">
      <alignment horizontal="center"/>
    </xf>
    <xf numFmtId="177" fontId="1" fillId="0" borderId="0" xfId="1" applyNumberFormat="1" applyAlignment="1">
      <alignment horizontal="center"/>
    </xf>
  </cellXfs>
  <cellStyles count="2">
    <cellStyle name="쉼표 [0] 2" xfId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topLeftCell="A7" zoomScale="98" workbookViewId="0">
      <selection activeCell="B26" sqref="B26"/>
    </sheetView>
  </sheetViews>
  <sheetFormatPr defaultRowHeight="13.5" x14ac:dyDescent="0.15"/>
  <cols>
    <col min="1" max="1" width="6.109375" style="1" customWidth="1"/>
    <col min="2" max="2" width="12.77734375" style="1" customWidth="1"/>
    <col min="3" max="3" width="13.33203125" style="1" customWidth="1"/>
    <col min="4" max="4" width="12.77734375" style="1" customWidth="1"/>
    <col min="5" max="5" width="13.33203125" style="1" customWidth="1"/>
    <col min="6" max="6" width="12.77734375" style="1" customWidth="1"/>
    <col min="7" max="7" width="10.88671875" style="1" customWidth="1"/>
  </cols>
  <sheetData>
    <row r="2" spans="1:8" ht="14.25" thickBot="1" x14ac:dyDescent="0.2"/>
    <row r="3" spans="1:8" ht="43.5" customHeight="1" thickBot="1" x14ac:dyDescent="0.2">
      <c r="A3" s="2" t="s">
        <v>0</v>
      </c>
      <c r="B3" s="3"/>
      <c r="C3" s="3"/>
      <c r="D3" s="3"/>
      <c r="E3" s="3"/>
      <c r="F3" s="3"/>
      <c r="G3" s="4"/>
    </row>
    <row r="4" spans="1:8" ht="13.5" customHeight="1" x14ac:dyDescent="0.15">
      <c r="A4" s="5"/>
      <c r="B4" s="5"/>
      <c r="C4" s="5"/>
      <c r="D4" s="5"/>
      <c r="E4" s="5"/>
      <c r="F4" s="5"/>
      <c r="G4" s="5"/>
    </row>
    <row r="5" spans="1:8" x14ac:dyDescent="0.15">
      <c r="A5" s="6"/>
      <c r="B5" s="6"/>
      <c r="C5" s="6"/>
      <c r="D5" s="6"/>
      <c r="E5" s="6"/>
      <c r="F5" s="6"/>
      <c r="G5" s="6"/>
    </row>
    <row r="6" spans="1:8" ht="21" customHeight="1" thickBot="1" x14ac:dyDescent="0.2">
      <c r="A6" s="7"/>
      <c r="B6" s="7"/>
      <c r="C6" s="7"/>
      <c r="D6" s="7"/>
      <c r="E6" s="7"/>
      <c r="F6" s="7"/>
      <c r="G6" s="8" t="s">
        <v>1</v>
      </c>
      <c r="H6" s="9"/>
    </row>
    <row r="7" spans="1:8" ht="43.5" customHeight="1" thickBot="1" x14ac:dyDescent="0.2">
      <c r="A7" s="10" t="s">
        <v>2</v>
      </c>
      <c r="B7" s="11"/>
      <c r="C7" s="12" t="s">
        <v>3</v>
      </c>
      <c r="D7" s="12" t="s">
        <v>4</v>
      </c>
      <c r="E7" s="12" t="s">
        <v>5</v>
      </c>
      <c r="F7" s="12" t="s">
        <v>4</v>
      </c>
      <c r="G7" s="13" t="s">
        <v>6</v>
      </c>
    </row>
    <row r="8" spans="1:8" ht="37.5" customHeight="1" thickBot="1" x14ac:dyDescent="0.2">
      <c r="A8" s="14" t="s">
        <v>7</v>
      </c>
      <c r="B8" s="15" t="s">
        <v>8</v>
      </c>
      <c r="C8" s="16">
        <f>SUM(C9:C14)</f>
        <v>1777000</v>
      </c>
      <c r="D8" s="17">
        <f>SUM(D9:D14)</f>
        <v>1</v>
      </c>
      <c r="E8" s="16">
        <f>SUM(E9:E14)</f>
        <v>1546664</v>
      </c>
      <c r="F8" s="17">
        <f>SUM(F9:F14)</f>
        <v>0.99999999999999989</v>
      </c>
      <c r="G8" s="18">
        <f>SUM(G9:G14)</f>
        <v>230336</v>
      </c>
    </row>
    <row r="9" spans="1:8" ht="30" customHeight="1" x14ac:dyDescent="0.15">
      <c r="A9" s="19"/>
      <c r="B9" s="20" t="s">
        <v>9</v>
      </c>
      <c r="C9" s="21">
        <v>1199408</v>
      </c>
      <c r="D9" s="22">
        <f>C9/C8</f>
        <v>0.67496229600450197</v>
      </c>
      <c r="E9" s="21">
        <v>1175910</v>
      </c>
      <c r="F9" s="22">
        <f>E9/E8</f>
        <v>0.76028794877232542</v>
      </c>
      <c r="G9" s="23">
        <f t="shared" ref="G9:G14" si="0">C9-E9</f>
        <v>23498</v>
      </c>
    </row>
    <row r="10" spans="1:8" ht="30" customHeight="1" x14ac:dyDescent="0.15">
      <c r="A10" s="19"/>
      <c r="B10" s="20" t="s">
        <v>10</v>
      </c>
      <c r="C10" s="21">
        <v>414600</v>
      </c>
      <c r="D10" s="22">
        <f>C10/C8</f>
        <v>0.23331457512661791</v>
      </c>
      <c r="E10" s="21">
        <v>212056</v>
      </c>
      <c r="F10" s="22">
        <f>E10/E8</f>
        <v>0.13710540880242897</v>
      </c>
      <c r="G10" s="23">
        <f t="shared" si="0"/>
        <v>202544</v>
      </c>
    </row>
    <row r="11" spans="1:8" ht="30" customHeight="1" x14ac:dyDescent="0.15">
      <c r="A11" s="19"/>
      <c r="B11" s="20" t="s">
        <v>11</v>
      </c>
      <c r="C11" s="21">
        <v>390</v>
      </c>
      <c r="D11" s="22">
        <f>C11/C8</f>
        <v>2.1947101857062464E-4</v>
      </c>
      <c r="E11" s="21">
        <v>0</v>
      </c>
      <c r="F11" s="22">
        <f>E11/E8</f>
        <v>0</v>
      </c>
      <c r="G11" s="23">
        <f t="shared" si="0"/>
        <v>390</v>
      </c>
    </row>
    <row r="12" spans="1:8" ht="30" customHeight="1" x14ac:dyDescent="0.15">
      <c r="A12" s="19"/>
      <c r="B12" s="20" t="s">
        <v>12</v>
      </c>
      <c r="C12" s="21">
        <v>29000</v>
      </c>
      <c r="D12" s="22">
        <f>C12/C8</f>
        <v>1.6319639842431063E-2</v>
      </c>
      <c r="E12" s="21">
        <v>30400</v>
      </c>
      <c r="F12" s="22">
        <f>E12/E8</f>
        <v>1.9655206302079831E-2</v>
      </c>
      <c r="G12" s="23">
        <f t="shared" si="0"/>
        <v>-1400</v>
      </c>
    </row>
    <row r="13" spans="1:8" ht="30" customHeight="1" x14ac:dyDescent="0.15">
      <c r="A13" s="19"/>
      <c r="B13" s="20" t="s">
        <v>13</v>
      </c>
      <c r="C13" s="21">
        <v>114766</v>
      </c>
      <c r="D13" s="22">
        <f>C13/C8</f>
        <v>6.4584130557118744E-2</v>
      </c>
      <c r="E13" s="21">
        <v>114766</v>
      </c>
      <c r="F13" s="22">
        <f>E13/E8</f>
        <v>7.4202283107384664E-2</v>
      </c>
      <c r="G13" s="23">
        <f t="shared" si="0"/>
        <v>0</v>
      </c>
    </row>
    <row r="14" spans="1:8" ht="30" customHeight="1" thickBot="1" x14ac:dyDescent="0.2">
      <c r="A14" s="24"/>
      <c r="B14" s="25" t="s">
        <v>14</v>
      </c>
      <c r="C14" s="26">
        <v>18836</v>
      </c>
      <c r="D14" s="27">
        <f>C14/C8</f>
        <v>1.0599887450759708E-2</v>
      </c>
      <c r="E14" s="26">
        <v>13532</v>
      </c>
      <c r="F14" s="27">
        <f>E14/E8</f>
        <v>8.7491530157810613E-3</v>
      </c>
      <c r="G14" s="28">
        <f t="shared" si="0"/>
        <v>5304</v>
      </c>
    </row>
    <row r="15" spans="1:8" ht="39" customHeight="1" thickBot="1" x14ac:dyDescent="0.2">
      <c r="A15" s="29" t="s">
        <v>15</v>
      </c>
      <c r="B15" s="15" t="s">
        <v>8</v>
      </c>
      <c r="C15" s="16">
        <f>SUM(C16:C20)</f>
        <v>1777000</v>
      </c>
      <c r="D15" s="17">
        <f>SUM(D16:D20)</f>
        <v>1</v>
      </c>
      <c r="E15" s="16">
        <f>SUM(E16:E20)</f>
        <v>1405904</v>
      </c>
      <c r="F15" s="17">
        <f>SUM(F16:F20)</f>
        <v>1</v>
      </c>
      <c r="G15" s="18">
        <f>SUM(G16:G20)</f>
        <v>371096</v>
      </c>
    </row>
    <row r="16" spans="1:8" ht="30" customHeight="1" x14ac:dyDescent="0.15">
      <c r="A16" s="19"/>
      <c r="B16" s="30" t="s">
        <v>16</v>
      </c>
      <c r="C16" s="31">
        <v>1242786</v>
      </c>
      <c r="D16" s="32">
        <f>C16/C15</f>
        <v>0.69937310073157011</v>
      </c>
      <c r="E16" s="31">
        <v>1170812</v>
      </c>
      <c r="F16" s="32">
        <f>E16/E15</f>
        <v>0.83278232368639682</v>
      </c>
      <c r="G16" s="33">
        <f>C16-E16</f>
        <v>71974</v>
      </c>
    </row>
    <row r="17" spans="1:7" ht="30" customHeight="1" x14ac:dyDescent="0.15">
      <c r="A17" s="19"/>
      <c r="B17" s="20" t="s">
        <v>17</v>
      </c>
      <c r="C17" s="21">
        <v>276460</v>
      </c>
      <c r="D17" s="22">
        <f>C17/C15</f>
        <v>0.15557681485649971</v>
      </c>
      <c r="E17" s="21">
        <v>66119</v>
      </c>
      <c r="F17" s="22">
        <f>E17/E15</f>
        <v>4.7029526909376458E-2</v>
      </c>
      <c r="G17" s="23">
        <f>C17-E17</f>
        <v>210341</v>
      </c>
    </row>
    <row r="18" spans="1:7" ht="30" customHeight="1" x14ac:dyDescent="0.15">
      <c r="A18" s="19"/>
      <c r="B18" s="20" t="s">
        <v>18</v>
      </c>
      <c r="C18" s="21">
        <v>239504</v>
      </c>
      <c r="D18" s="32">
        <f>C18/C15</f>
        <v>0.13477996623522792</v>
      </c>
      <c r="E18" s="21">
        <v>168937</v>
      </c>
      <c r="F18" s="32">
        <f>E18/E15</f>
        <v>0.12016254310393881</v>
      </c>
      <c r="G18" s="33">
        <f>C18-E18</f>
        <v>70567</v>
      </c>
    </row>
    <row r="19" spans="1:7" ht="30" customHeight="1" x14ac:dyDescent="0.15">
      <c r="A19" s="19"/>
      <c r="B19" s="20" t="s">
        <v>19</v>
      </c>
      <c r="C19" s="21">
        <v>480</v>
      </c>
      <c r="D19" s="22">
        <f>C19/C15</f>
        <v>2.7011817670230726E-4</v>
      </c>
      <c r="E19" s="21">
        <v>36</v>
      </c>
      <c r="F19" s="22">
        <f>E19/E15</f>
        <v>2.5606300287928622E-5</v>
      </c>
      <c r="G19" s="23">
        <f>C19-E19</f>
        <v>444</v>
      </c>
    </row>
    <row r="20" spans="1:7" ht="30" customHeight="1" thickBot="1" x14ac:dyDescent="0.2">
      <c r="A20" s="34"/>
      <c r="B20" s="35" t="s">
        <v>20</v>
      </c>
      <c r="C20" s="36">
        <v>17770</v>
      </c>
      <c r="D20" s="37">
        <f>C20/C15</f>
        <v>0.01</v>
      </c>
      <c r="E20" s="36">
        <v>0</v>
      </c>
      <c r="F20" s="37">
        <f>E20/E15</f>
        <v>0</v>
      </c>
      <c r="G20" s="38">
        <f>C20-E20</f>
        <v>17770</v>
      </c>
    </row>
    <row r="23" spans="1:7" x14ac:dyDescent="0.15">
      <c r="E23" s="39"/>
    </row>
  </sheetData>
  <mergeCells count="4">
    <mergeCell ref="A3:G3"/>
    <mergeCell ref="A7:B7"/>
    <mergeCell ref="A8:A14"/>
    <mergeCell ref="A15:A20"/>
  </mergeCells>
  <phoneticPr fontId="2" type="noConversion"/>
  <pageMargins left="0.37" right="0.44" top="1.0900000000000001" bottom="1.1100000000000001" header="0.55000000000000004" footer="0.59"/>
  <pageSetup paperSize="9" orientation="portrait" r:id="rId1"/>
  <headerFooter alignWithMargins="0">
    <oddFooter>&amp;L&amp;"HY센스L,보통"꿈과 소망을 이루어가는집&amp;R&amp;"HY센스L,보통"성프란치스꼬의집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zoomScaleNormal="100" workbookViewId="0">
      <selection activeCell="D22" sqref="D22"/>
    </sheetView>
  </sheetViews>
  <sheetFormatPr defaultRowHeight="13.5" x14ac:dyDescent="0.15"/>
  <cols>
    <col min="1" max="1" width="5.88671875" customWidth="1"/>
    <col min="2" max="2" width="6.88671875" customWidth="1"/>
    <col min="3" max="3" width="17.77734375" customWidth="1"/>
    <col min="4" max="4" width="10.44140625" customWidth="1"/>
    <col min="5" max="6" width="15" style="253" customWidth="1"/>
    <col min="7" max="8" width="15" style="254" customWidth="1"/>
    <col min="9" max="9" width="22.5546875" customWidth="1"/>
    <col min="10" max="10" width="9.5546875" bestFit="1" customWidth="1"/>
  </cols>
  <sheetData>
    <row r="1" spans="1:9" ht="16.5" customHeight="1" x14ac:dyDescent="0.15">
      <c r="A1" s="40" t="s">
        <v>21</v>
      </c>
      <c r="B1" s="40"/>
      <c r="C1" s="40"/>
      <c r="D1" s="40"/>
      <c r="E1" s="41"/>
      <c r="F1" s="41"/>
      <c r="G1" s="42"/>
      <c r="H1" s="42"/>
    </row>
    <row r="2" spans="1:9" ht="33.75" customHeight="1" x14ac:dyDescent="0.15">
      <c r="A2" s="43" t="s">
        <v>22</v>
      </c>
      <c r="B2" s="43"/>
      <c r="C2" s="43"/>
      <c r="D2" s="43"/>
      <c r="E2" s="43"/>
      <c r="F2" s="43"/>
      <c r="G2" s="43"/>
      <c r="H2" s="43"/>
    </row>
    <row r="3" spans="1:9" ht="25.5" customHeight="1" thickBot="1" x14ac:dyDescent="0.2">
      <c r="A3" s="44" t="s">
        <v>23</v>
      </c>
      <c r="B3" s="44"/>
      <c r="C3" s="44"/>
      <c r="D3" s="45" t="s">
        <v>24</v>
      </c>
      <c r="E3" s="46"/>
      <c r="F3" s="46"/>
      <c r="G3" s="42"/>
      <c r="H3" s="47" t="s">
        <v>25</v>
      </c>
    </row>
    <row r="4" spans="1:9" ht="25.5" customHeight="1" x14ac:dyDescent="0.15">
      <c r="A4" s="48" t="s">
        <v>26</v>
      </c>
      <c r="B4" s="49"/>
      <c r="C4" s="50"/>
      <c r="D4" s="51" t="s">
        <v>27</v>
      </c>
      <c r="E4" s="52" t="s">
        <v>28</v>
      </c>
      <c r="F4" s="53" t="s">
        <v>29</v>
      </c>
      <c r="G4" s="53" t="s">
        <v>30</v>
      </c>
      <c r="H4" s="54" t="s">
        <v>31</v>
      </c>
    </row>
    <row r="5" spans="1:9" ht="25.5" customHeight="1" thickBot="1" x14ac:dyDescent="0.2">
      <c r="A5" s="55" t="s">
        <v>32</v>
      </c>
      <c r="B5" s="56" t="s">
        <v>33</v>
      </c>
      <c r="C5" s="56" t="s">
        <v>34</v>
      </c>
      <c r="D5" s="57"/>
      <c r="E5" s="58"/>
      <c r="F5" s="59"/>
      <c r="G5" s="59"/>
      <c r="H5" s="60"/>
      <c r="I5" s="61"/>
    </row>
    <row r="6" spans="1:9" ht="24" customHeight="1" x14ac:dyDescent="0.15">
      <c r="A6" s="62" t="s">
        <v>35</v>
      </c>
      <c r="B6" s="63" t="s">
        <v>35</v>
      </c>
      <c r="C6" s="64" t="s">
        <v>36</v>
      </c>
      <c r="D6" s="65" t="s">
        <v>37</v>
      </c>
      <c r="E6" s="66">
        <v>80000000</v>
      </c>
      <c r="F6" s="66">
        <v>0</v>
      </c>
      <c r="G6" s="66">
        <v>0</v>
      </c>
      <c r="H6" s="67">
        <f t="shared" ref="H6:H20" si="0">SUM(E6:G6)</f>
        <v>80000000</v>
      </c>
      <c r="I6" s="61"/>
    </row>
    <row r="7" spans="1:9" ht="24" customHeight="1" x14ac:dyDescent="0.15">
      <c r="A7" s="68"/>
      <c r="B7" s="69"/>
      <c r="C7" s="70"/>
      <c r="D7" s="71" t="s">
        <v>38</v>
      </c>
      <c r="E7" s="72">
        <v>73507310</v>
      </c>
      <c r="F7" s="72">
        <v>0</v>
      </c>
      <c r="G7" s="72">
        <v>0</v>
      </c>
      <c r="H7" s="73">
        <f t="shared" si="0"/>
        <v>73507310</v>
      </c>
      <c r="I7" s="61"/>
    </row>
    <row r="8" spans="1:9" ht="24" customHeight="1" x14ac:dyDescent="0.15">
      <c r="A8" s="68"/>
      <c r="B8" s="69"/>
      <c r="C8" s="74"/>
      <c r="D8" s="75" t="s">
        <v>39</v>
      </c>
      <c r="E8" s="76">
        <f>(E6-E7)</f>
        <v>6492690</v>
      </c>
      <c r="F8" s="76">
        <v>0</v>
      </c>
      <c r="G8" s="76">
        <v>0</v>
      </c>
      <c r="H8" s="77">
        <f t="shared" si="0"/>
        <v>6492690</v>
      </c>
      <c r="I8" s="61"/>
    </row>
    <row r="9" spans="1:9" ht="24" customHeight="1" x14ac:dyDescent="0.15">
      <c r="A9" s="68"/>
      <c r="B9" s="69"/>
      <c r="C9" s="78" t="s">
        <v>40</v>
      </c>
      <c r="D9" s="79" t="s">
        <v>37</v>
      </c>
      <c r="E9" s="80">
        <v>1112207850</v>
      </c>
      <c r="F9" s="80">
        <v>0</v>
      </c>
      <c r="G9" s="80">
        <v>0</v>
      </c>
      <c r="H9" s="81">
        <f>SUM(E9:G9)</f>
        <v>1112207850</v>
      </c>
      <c r="I9" s="61"/>
    </row>
    <row r="10" spans="1:9" ht="24" customHeight="1" x14ac:dyDescent="0.15">
      <c r="A10" s="68"/>
      <c r="B10" s="69"/>
      <c r="C10" s="69"/>
      <c r="D10" s="71" t="s">
        <v>38</v>
      </c>
      <c r="E10" s="72">
        <v>1097340220</v>
      </c>
      <c r="F10" s="72">
        <v>0</v>
      </c>
      <c r="G10" s="72">
        <v>0</v>
      </c>
      <c r="H10" s="73">
        <f>SUM(E10:G10)</f>
        <v>1097340220</v>
      </c>
      <c r="I10" s="61"/>
    </row>
    <row r="11" spans="1:9" ht="24" customHeight="1" x14ac:dyDescent="0.15">
      <c r="A11" s="68"/>
      <c r="B11" s="69"/>
      <c r="C11" s="82"/>
      <c r="D11" s="75" t="s">
        <v>39</v>
      </c>
      <c r="E11" s="76">
        <f>(E9-E10)</f>
        <v>14867630</v>
      </c>
      <c r="F11" s="76">
        <v>0</v>
      </c>
      <c r="G11" s="76">
        <v>0</v>
      </c>
      <c r="H11" s="77">
        <f>SUM(E11:G11)</f>
        <v>14867630</v>
      </c>
      <c r="I11" s="61"/>
    </row>
    <row r="12" spans="1:9" ht="24" customHeight="1" x14ac:dyDescent="0.15">
      <c r="A12" s="68"/>
      <c r="B12" s="69"/>
      <c r="C12" s="83" t="s">
        <v>41</v>
      </c>
      <c r="D12" s="84" t="s">
        <v>37</v>
      </c>
      <c r="E12" s="85">
        <f>SUM(E6,E9)</f>
        <v>1192207850</v>
      </c>
      <c r="F12" s="86">
        <v>0</v>
      </c>
      <c r="G12" s="86">
        <v>0</v>
      </c>
      <c r="H12" s="87">
        <f t="shared" si="0"/>
        <v>1192207850</v>
      </c>
    </row>
    <row r="13" spans="1:9" ht="24" customHeight="1" x14ac:dyDescent="0.15">
      <c r="A13" s="68"/>
      <c r="B13" s="69"/>
      <c r="C13" s="88"/>
      <c r="D13" s="89" t="s">
        <v>38</v>
      </c>
      <c r="E13" s="90">
        <f>SUM(E7,E10)</f>
        <v>1170847530</v>
      </c>
      <c r="F13" s="91">
        <v>0</v>
      </c>
      <c r="G13" s="91">
        <v>0</v>
      </c>
      <c r="H13" s="92">
        <f t="shared" si="0"/>
        <v>1170847530</v>
      </c>
    </row>
    <row r="14" spans="1:9" ht="24" customHeight="1" x14ac:dyDescent="0.15">
      <c r="A14" s="68"/>
      <c r="B14" s="69"/>
      <c r="C14" s="93"/>
      <c r="D14" s="94" t="s">
        <v>39</v>
      </c>
      <c r="E14" s="95">
        <f>SUM(E8,E11)</f>
        <v>21360320</v>
      </c>
      <c r="F14" s="96">
        <v>0</v>
      </c>
      <c r="G14" s="96">
        <v>0</v>
      </c>
      <c r="H14" s="97">
        <f t="shared" si="0"/>
        <v>21360320</v>
      </c>
    </row>
    <row r="15" spans="1:9" ht="24" customHeight="1" x14ac:dyDescent="0.15">
      <c r="A15" s="68"/>
      <c r="B15" s="69"/>
      <c r="C15" s="98" t="s">
        <v>42</v>
      </c>
      <c r="D15" s="79" t="s">
        <v>37</v>
      </c>
      <c r="E15" s="80">
        <v>0</v>
      </c>
      <c r="F15" s="99">
        <v>7200000</v>
      </c>
      <c r="G15" s="99">
        <v>0</v>
      </c>
      <c r="H15" s="81">
        <f>SUM(E15:G15)</f>
        <v>7200000</v>
      </c>
    </row>
    <row r="16" spans="1:9" ht="24" customHeight="1" x14ac:dyDescent="0.15">
      <c r="A16" s="68"/>
      <c r="B16" s="69"/>
      <c r="C16" s="100"/>
      <c r="D16" s="71" t="s">
        <v>38</v>
      </c>
      <c r="E16" s="72">
        <v>0</v>
      </c>
      <c r="F16" s="101">
        <v>5061980</v>
      </c>
      <c r="G16" s="101">
        <v>0</v>
      </c>
      <c r="H16" s="73">
        <f>SUM(E16:G16)</f>
        <v>5061980</v>
      </c>
    </row>
    <row r="17" spans="1:8" ht="24" customHeight="1" x14ac:dyDescent="0.15">
      <c r="A17" s="68"/>
      <c r="B17" s="69"/>
      <c r="C17" s="100"/>
      <c r="D17" s="75" t="s">
        <v>39</v>
      </c>
      <c r="E17" s="76">
        <v>0</v>
      </c>
      <c r="F17" s="102">
        <f>(F15-F16)</f>
        <v>2138020</v>
      </c>
      <c r="G17" s="102">
        <f>(G16-G15)</f>
        <v>0</v>
      </c>
      <c r="H17" s="77">
        <f>(H15-H16)</f>
        <v>2138020</v>
      </c>
    </row>
    <row r="18" spans="1:8" ht="24" customHeight="1" x14ac:dyDescent="0.15">
      <c r="A18" s="68"/>
      <c r="B18" s="69"/>
      <c r="C18" s="103" t="s">
        <v>41</v>
      </c>
      <c r="D18" s="104" t="s">
        <v>37</v>
      </c>
      <c r="E18" s="85">
        <v>0</v>
      </c>
      <c r="F18" s="86">
        <f>(F15)</f>
        <v>7200000</v>
      </c>
      <c r="G18" s="86">
        <v>0</v>
      </c>
      <c r="H18" s="87">
        <f t="shared" si="0"/>
        <v>7200000</v>
      </c>
    </row>
    <row r="19" spans="1:8" ht="24" customHeight="1" x14ac:dyDescent="0.15">
      <c r="A19" s="68"/>
      <c r="B19" s="69"/>
      <c r="C19" s="105"/>
      <c r="D19" s="89" t="s">
        <v>38</v>
      </c>
      <c r="E19" s="90">
        <v>0</v>
      </c>
      <c r="F19" s="91">
        <f>(F16)</f>
        <v>5061980</v>
      </c>
      <c r="G19" s="91">
        <v>0</v>
      </c>
      <c r="H19" s="92">
        <f t="shared" si="0"/>
        <v>5061980</v>
      </c>
    </row>
    <row r="20" spans="1:8" ht="24" customHeight="1" x14ac:dyDescent="0.15">
      <c r="A20" s="68"/>
      <c r="B20" s="82"/>
      <c r="C20" s="106"/>
      <c r="D20" s="107" t="s">
        <v>39</v>
      </c>
      <c r="E20" s="95">
        <v>0</v>
      </c>
      <c r="F20" s="96">
        <f>(F18-F19)</f>
        <v>2138020</v>
      </c>
      <c r="G20" s="96">
        <f>(G19-G18)</f>
        <v>0</v>
      </c>
      <c r="H20" s="97">
        <f t="shared" si="0"/>
        <v>2138020</v>
      </c>
    </row>
    <row r="21" spans="1:8" ht="24" customHeight="1" x14ac:dyDescent="0.15">
      <c r="A21" s="68"/>
      <c r="B21" s="108" t="s">
        <v>43</v>
      </c>
      <c r="C21" s="109"/>
      <c r="D21" s="110" t="s">
        <v>37</v>
      </c>
      <c r="E21" s="111">
        <f>SUM(E12,E18)</f>
        <v>1192207850</v>
      </c>
      <c r="F21" s="111">
        <f t="shared" ref="E21:I23" si="1">SUM(F12,F18)</f>
        <v>7200000</v>
      </c>
      <c r="G21" s="111">
        <f>SUM(G12,G18)</f>
        <v>0</v>
      </c>
      <c r="H21" s="112">
        <f t="shared" si="1"/>
        <v>1199407850</v>
      </c>
    </row>
    <row r="22" spans="1:8" ht="24" customHeight="1" x14ac:dyDescent="0.15">
      <c r="A22" s="68"/>
      <c r="B22" s="113"/>
      <c r="C22" s="114"/>
      <c r="D22" s="115" t="s">
        <v>38</v>
      </c>
      <c r="E22" s="116">
        <f t="shared" si="1"/>
        <v>1170847530</v>
      </c>
      <c r="F22" s="116">
        <f t="shared" si="1"/>
        <v>5061980</v>
      </c>
      <c r="G22" s="116">
        <f t="shared" si="1"/>
        <v>0</v>
      </c>
      <c r="H22" s="117">
        <f t="shared" si="1"/>
        <v>1175909510</v>
      </c>
    </row>
    <row r="23" spans="1:8" ht="24" customHeight="1" x14ac:dyDescent="0.15">
      <c r="A23" s="118"/>
      <c r="B23" s="119"/>
      <c r="C23" s="120"/>
      <c r="D23" s="121" t="s">
        <v>39</v>
      </c>
      <c r="E23" s="122">
        <f t="shared" si="1"/>
        <v>21360320</v>
      </c>
      <c r="F23" s="122">
        <f t="shared" si="1"/>
        <v>2138020</v>
      </c>
      <c r="G23" s="122">
        <f t="shared" si="1"/>
        <v>0</v>
      </c>
      <c r="H23" s="123">
        <f>SUM(H14,H20)</f>
        <v>23498340</v>
      </c>
    </row>
    <row r="24" spans="1:8" ht="24" customHeight="1" x14ac:dyDescent="0.15">
      <c r="A24" s="124" t="s">
        <v>44</v>
      </c>
      <c r="B24" s="125" t="s">
        <v>44</v>
      </c>
      <c r="C24" s="126" t="s">
        <v>45</v>
      </c>
      <c r="D24" s="79" t="s">
        <v>37</v>
      </c>
      <c r="E24" s="80">
        <v>0</v>
      </c>
      <c r="F24" s="127">
        <v>0</v>
      </c>
      <c r="G24" s="80">
        <v>202000000</v>
      </c>
      <c r="H24" s="81">
        <f>SUM(E24:G24)</f>
        <v>202000000</v>
      </c>
    </row>
    <row r="25" spans="1:8" ht="24" customHeight="1" x14ac:dyDescent="0.15">
      <c r="A25" s="124"/>
      <c r="B25" s="128"/>
      <c r="C25" s="129"/>
      <c r="D25" s="71" t="s">
        <v>38</v>
      </c>
      <c r="E25" s="72">
        <v>0</v>
      </c>
      <c r="F25" s="130">
        <v>0</v>
      </c>
      <c r="G25" s="72">
        <v>53696000</v>
      </c>
      <c r="H25" s="73">
        <f>SUM(E25:G25)</f>
        <v>53696000</v>
      </c>
    </row>
    <row r="26" spans="1:8" ht="24" customHeight="1" x14ac:dyDescent="0.15">
      <c r="A26" s="124"/>
      <c r="B26" s="128"/>
      <c r="C26" s="131"/>
      <c r="D26" s="75" t="s">
        <v>39</v>
      </c>
      <c r="E26" s="76">
        <v>0</v>
      </c>
      <c r="F26" s="132">
        <v>0</v>
      </c>
      <c r="G26" s="76">
        <f>(G24-G25)</f>
        <v>148304000</v>
      </c>
      <c r="H26" s="77">
        <f>(H24-H25)</f>
        <v>148304000</v>
      </c>
    </row>
    <row r="27" spans="1:8" ht="24" customHeight="1" x14ac:dyDescent="0.15">
      <c r="A27" s="124"/>
      <c r="B27" s="128"/>
      <c r="C27" s="133" t="s">
        <v>43</v>
      </c>
      <c r="D27" s="84" t="s">
        <v>37</v>
      </c>
      <c r="E27" s="86">
        <v>0</v>
      </c>
      <c r="F27" s="85">
        <v>0</v>
      </c>
      <c r="G27" s="86">
        <f>(G24)</f>
        <v>202000000</v>
      </c>
      <c r="H27" s="87">
        <f>SUM(E27:G27)</f>
        <v>202000000</v>
      </c>
    </row>
    <row r="28" spans="1:8" ht="24" customHeight="1" x14ac:dyDescent="0.15">
      <c r="A28" s="124"/>
      <c r="B28" s="128"/>
      <c r="C28" s="134"/>
      <c r="D28" s="89" t="s">
        <v>38</v>
      </c>
      <c r="E28" s="91">
        <v>0</v>
      </c>
      <c r="F28" s="90">
        <v>0</v>
      </c>
      <c r="G28" s="91">
        <f>(G25)</f>
        <v>53696000</v>
      </c>
      <c r="H28" s="92">
        <f>SUM(E28:G28)</f>
        <v>53696000</v>
      </c>
    </row>
    <row r="29" spans="1:8" ht="24" customHeight="1" x14ac:dyDescent="0.15">
      <c r="A29" s="124"/>
      <c r="B29" s="128"/>
      <c r="C29" s="135"/>
      <c r="D29" s="94" t="s">
        <v>39</v>
      </c>
      <c r="E29" s="96">
        <v>0</v>
      </c>
      <c r="F29" s="95">
        <v>0</v>
      </c>
      <c r="G29" s="96">
        <f>(G27-G28)</f>
        <v>148304000</v>
      </c>
      <c r="H29" s="97">
        <f>(H27-H28)</f>
        <v>148304000</v>
      </c>
    </row>
    <row r="30" spans="1:8" ht="24" customHeight="1" x14ac:dyDescent="0.15">
      <c r="A30" s="124"/>
      <c r="B30" s="128"/>
      <c r="C30" s="126" t="s">
        <v>46</v>
      </c>
      <c r="D30" s="79" t="s">
        <v>37</v>
      </c>
      <c r="E30" s="127">
        <v>0</v>
      </c>
      <c r="F30" s="80">
        <v>0</v>
      </c>
      <c r="G30" s="80">
        <v>212600000</v>
      </c>
      <c r="H30" s="81">
        <f t="shared" ref="H30:H37" si="2">SUM(E30:G30)</f>
        <v>212600000</v>
      </c>
    </row>
    <row r="31" spans="1:8" ht="24" customHeight="1" x14ac:dyDescent="0.15">
      <c r="A31" s="124"/>
      <c r="B31" s="128"/>
      <c r="C31" s="129"/>
      <c r="D31" s="71" t="s">
        <v>38</v>
      </c>
      <c r="E31" s="130">
        <v>0</v>
      </c>
      <c r="F31" s="72">
        <v>0</v>
      </c>
      <c r="G31" s="72">
        <v>158360269</v>
      </c>
      <c r="H31" s="73">
        <f t="shared" si="2"/>
        <v>158360269</v>
      </c>
    </row>
    <row r="32" spans="1:8" ht="24" customHeight="1" x14ac:dyDescent="0.15">
      <c r="A32" s="124"/>
      <c r="B32" s="128"/>
      <c r="C32" s="131"/>
      <c r="D32" s="75" t="s">
        <v>39</v>
      </c>
      <c r="E32" s="132">
        <f>SUM(E30-E31)</f>
        <v>0</v>
      </c>
      <c r="F32" s="76">
        <v>0</v>
      </c>
      <c r="G32" s="76">
        <f>(G30-G31)</f>
        <v>54239731</v>
      </c>
      <c r="H32" s="77">
        <f t="shared" si="2"/>
        <v>54239731</v>
      </c>
    </row>
    <row r="33" spans="1:8" ht="24" customHeight="1" x14ac:dyDescent="0.15">
      <c r="A33" s="124"/>
      <c r="B33" s="128"/>
      <c r="C33" s="133" t="s">
        <v>43</v>
      </c>
      <c r="D33" s="84" t="s">
        <v>37</v>
      </c>
      <c r="E33" s="85">
        <v>0</v>
      </c>
      <c r="F33" s="86">
        <v>0</v>
      </c>
      <c r="G33" s="86">
        <f>(G30)</f>
        <v>212600000</v>
      </c>
      <c r="H33" s="87">
        <f t="shared" si="2"/>
        <v>212600000</v>
      </c>
    </row>
    <row r="34" spans="1:8" ht="24" customHeight="1" x14ac:dyDescent="0.15">
      <c r="A34" s="124"/>
      <c r="B34" s="128"/>
      <c r="C34" s="134"/>
      <c r="D34" s="89" t="s">
        <v>38</v>
      </c>
      <c r="E34" s="90">
        <v>0</v>
      </c>
      <c r="F34" s="91">
        <v>0</v>
      </c>
      <c r="G34" s="91">
        <f>(G31)</f>
        <v>158360269</v>
      </c>
      <c r="H34" s="92">
        <f t="shared" si="2"/>
        <v>158360269</v>
      </c>
    </row>
    <row r="35" spans="1:8" ht="24" customHeight="1" x14ac:dyDescent="0.15">
      <c r="A35" s="124"/>
      <c r="B35" s="136"/>
      <c r="C35" s="135"/>
      <c r="D35" s="94" t="s">
        <v>39</v>
      </c>
      <c r="E35" s="95">
        <f>SUM(E33-E34)</f>
        <v>0</v>
      </c>
      <c r="F35" s="96">
        <v>0</v>
      </c>
      <c r="G35" s="96">
        <f>(G33-G34)</f>
        <v>54239731</v>
      </c>
      <c r="H35" s="97">
        <f>(H33-H34)</f>
        <v>54239731</v>
      </c>
    </row>
    <row r="36" spans="1:8" ht="24" customHeight="1" x14ac:dyDescent="0.15">
      <c r="A36" s="124"/>
      <c r="B36" s="108" t="s">
        <v>43</v>
      </c>
      <c r="C36" s="109"/>
      <c r="D36" s="110" t="s">
        <v>37</v>
      </c>
      <c r="E36" s="111">
        <f t="shared" ref="E36:G38" si="3">SUM(E27,E33)</f>
        <v>0</v>
      </c>
      <c r="F36" s="111">
        <f t="shared" si="3"/>
        <v>0</v>
      </c>
      <c r="G36" s="111">
        <f t="shared" si="3"/>
        <v>414600000</v>
      </c>
      <c r="H36" s="137">
        <f t="shared" si="2"/>
        <v>414600000</v>
      </c>
    </row>
    <row r="37" spans="1:8" ht="24" customHeight="1" x14ac:dyDescent="0.15">
      <c r="A37" s="124"/>
      <c r="B37" s="113"/>
      <c r="C37" s="114"/>
      <c r="D37" s="115" t="s">
        <v>38</v>
      </c>
      <c r="E37" s="116">
        <f t="shared" si="3"/>
        <v>0</v>
      </c>
      <c r="F37" s="116">
        <f t="shared" si="3"/>
        <v>0</v>
      </c>
      <c r="G37" s="116">
        <f t="shared" si="3"/>
        <v>212056269</v>
      </c>
      <c r="H37" s="138">
        <f t="shared" si="2"/>
        <v>212056269</v>
      </c>
    </row>
    <row r="38" spans="1:8" ht="24" customHeight="1" x14ac:dyDescent="0.15">
      <c r="A38" s="124"/>
      <c r="B38" s="119"/>
      <c r="C38" s="120"/>
      <c r="D38" s="121" t="s">
        <v>39</v>
      </c>
      <c r="E38" s="122">
        <f t="shared" si="3"/>
        <v>0</v>
      </c>
      <c r="F38" s="122">
        <f t="shared" si="3"/>
        <v>0</v>
      </c>
      <c r="G38" s="122">
        <f t="shared" si="3"/>
        <v>202543731</v>
      </c>
      <c r="H38" s="123">
        <f>SUM(H29,H35)</f>
        <v>202543731</v>
      </c>
    </row>
    <row r="39" spans="1:8" ht="24" customHeight="1" x14ac:dyDescent="0.15">
      <c r="A39" s="139" t="s">
        <v>47</v>
      </c>
      <c r="B39" s="140" t="s">
        <v>47</v>
      </c>
      <c r="C39" s="126" t="s">
        <v>48</v>
      </c>
      <c r="D39" s="79" t="s">
        <v>37</v>
      </c>
      <c r="E39" s="127">
        <v>0</v>
      </c>
      <c r="F39" s="80">
        <v>390445</v>
      </c>
      <c r="G39" s="80">
        <v>0</v>
      </c>
      <c r="H39" s="81">
        <f>SUM(E39:G39)</f>
        <v>390445</v>
      </c>
    </row>
    <row r="40" spans="1:8" ht="24" customHeight="1" x14ac:dyDescent="0.15">
      <c r="A40" s="68"/>
      <c r="B40" s="140"/>
      <c r="C40" s="129"/>
      <c r="D40" s="71" t="s">
        <v>38</v>
      </c>
      <c r="E40" s="130">
        <v>0</v>
      </c>
      <c r="F40" s="72">
        <v>0</v>
      </c>
      <c r="G40" s="72">
        <v>0</v>
      </c>
      <c r="H40" s="73">
        <f>SUM(E40:G40)</f>
        <v>0</v>
      </c>
    </row>
    <row r="41" spans="1:8" ht="24" customHeight="1" x14ac:dyDescent="0.15">
      <c r="A41" s="68"/>
      <c r="B41" s="140"/>
      <c r="C41" s="131"/>
      <c r="D41" s="75" t="s">
        <v>39</v>
      </c>
      <c r="E41" s="132">
        <f>SUM(E39-E40)</f>
        <v>0</v>
      </c>
      <c r="F41" s="76">
        <f>(F39-F40)</f>
        <v>390445</v>
      </c>
      <c r="G41" s="76">
        <f>(G40-G39)</f>
        <v>0</v>
      </c>
      <c r="H41" s="77">
        <f>SUM(E41:G41)</f>
        <v>390445</v>
      </c>
    </row>
    <row r="42" spans="1:8" ht="24" customHeight="1" x14ac:dyDescent="0.15">
      <c r="A42" s="68"/>
      <c r="B42" s="140"/>
      <c r="C42" s="133" t="s">
        <v>43</v>
      </c>
      <c r="D42" s="141" t="s">
        <v>37</v>
      </c>
      <c r="E42" s="85">
        <v>0</v>
      </c>
      <c r="F42" s="86">
        <f>(F39)</f>
        <v>390445</v>
      </c>
      <c r="G42" s="86">
        <v>0</v>
      </c>
      <c r="H42" s="87">
        <f t="shared" ref="H42:H49" si="4">SUM(E42:G42)</f>
        <v>390445</v>
      </c>
    </row>
    <row r="43" spans="1:8" ht="24" customHeight="1" x14ac:dyDescent="0.15">
      <c r="A43" s="68"/>
      <c r="B43" s="140"/>
      <c r="C43" s="134"/>
      <c r="D43" s="142" t="s">
        <v>38</v>
      </c>
      <c r="E43" s="90">
        <v>0</v>
      </c>
      <c r="F43" s="91">
        <f>(F40)</f>
        <v>0</v>
      </c>
      <c r="G43" s="91">
        <v>0</v>
      </c>
      <c r="H43" s="92">
        <f t="shared" si="4"/>
        <v>0</v>
      </c>
    </row>
    <row r="44" spans="1:8" ht="24" customHeight="1" x14ac:dyDescent="0.15">
      <c r="A44" s="68"/>
      <c r="B44" s="140"/>
      <c r="C44" s="135"/>
      <c r="D44" s="143" t="s">
        <v>39</v>
      </c>
      <c r="E44" s="95">
        <f>SUM(E42-E43)</f>
        <v>0</v>
      </c>
      <c r="F44" s="96">
        <f>(F42-F43)</f>
        <v>390445</v>
      </c>
      <c r="G44" s="96">
        <f>(G43-G42)</f>
        <v>0</v>
      </c>
      <c r="H44" s="97">
        <f>(H42-H43)</f>
        <v>390445</v>
      </c>
    </row>
    <row r="45" spans="1:8" ht="24" customHeight="1" x14ac:dyDescent="0.15">
      <c r="A45" s="68"/>
      <c r="B45" s="109" t="s">
        <v>43</v>
      </c>
      <c r="C45" s="109"/>
      <c r="D45" s="144" t="s">
        <v>37</v>
      </c>
      <c r="E45" s="145">
        <v>0</v>
      </c>
      <c r="F45" s="146">
        <f>(F42)</f>
        <v>390445</v>
      </c>
      <c r="G45" s="146">
        <v>0</v>
      </c>
      <c r="H45" s="147">
        <f t="shared" si="4"/>
        <v>390445</v>
      </c>
    </row>
    <row r="46" spans="1:8" ht="24" customHeight="1" x14ac:dyDescent="0.15">
      <c r="A46" s="68"/>
      <c r="B46" s="114"/>
      <c r="C46" s="114"/>
      <c r="D46" s="148" t="s">
        <v>38</v>
      </c>
      <c r="E46" s="149">
        <v>0</v>
      </c>
      <c r="F46" s="150">
        <f>(F43)</f>
        <v>0</v>
      </c>
      <c r="G46" s="150">
        <v>0</v>
      </c>
      <c r="H46" s="151">
        <f t="shared" si="4"/>
        <v>0</v>
      </c>
    </row>
    <row r="47" spans="1:8" ht="24" customHeight="1" x14ac:dyDescent="0.15">
      <c r="A47" s="118"/>
      <c r="B47" s="114"/>
      <c r="C47" s="114"/>
      <c r="D47" s="152" t="s">
        <v>39</v>
      </c>
      <c r="E47" s="153">
        <f>SUM(E45-E46)</f>
        <v>0</v>
      </c>
      <c r="F47" s="154">
        <f>(F45-F46)</f>
        <v>390445</v>
      </c>
      <c r="G47" s="154">
        <f>(G46-G45)</f>
        <v>0</v>
      </c>
      <c r="H47" s="155">
        <f t="shared" si="4"/>
        <v>390445</v>
      </c>
    </row>
    <row r="48" spans="1:8" ht="24" customHeight="1" x14ac:dyDescent="0.15">
      <c r="A48" s="156" t="s">
        <v>49</v>
      </c>
      <c r="B48" s="157" t="s">
        <v>49</v>
      </c>
      <c r="C48" s="126" t="s">
        <v>50</v>
      </c>
      <c r="D48" s="158" t="s">
        <v>37</v>
      </c>
      <c r="E48" s="159">
        <v>0</v>
      </c>
      <c r="F48" s="160">
        <v>29000000</v>
      </c>
      <c r="G48" s="160">
        <v>0</v>
      </c>
      <c r="H48" s="81">
        <f t="shared" si="4"/>
        <v>29000000</v>
      </c>
    </row>
    <row r="49" spans="1:8" ht="24" customHeight="1" x14ac:dyDescent="0.15">
      <c r="A49" s="161"/>
      <c r="B49" s="162"/>
      <c r="C49" s="129"/>
      <c r="D49" s="163" t="s">
        <v>38</v>
      </c>
      <c r="E49" s="164">
        <v>0</v>
      </c>
      <c r="F49" s="165">
        <v>30400000</v>
      </c>
      <c r="G49" s="165">
        <v>0</v>
      </c>
      <c r="H49" s="73">
        <f t="shared" si="4"/>
        <v>30400000</v>
      </c>
    </row>
    <row r="50" spans="1:8" ht="24" customHeight="1" x14ac:dyDescent="0.15">
      <c r="A50" s="161"/>
      <c r="B50" s="162"/>
      <c r="C50" s="131"/>
      <c r="D50" s="166" t="s">
        <v>39</v>
      </c>
      <c r="E50" s="164">
        <v>0</v>
      </c>
      <c r="F50" s="167">
        <f>(F48-F49)</f>
        <v>-1400000</v>
      </c>
      <c r="G50" s="167">
        <f>(G49-G48)</f>
        <v>0</v>
      </c>
      <c r="H50" s="168">
        <f t="shared" ref="H50:H58" si="5">SUM(E50:G50)</f>
        <v>-1400000</v>
      </c>
    </row>
    <row r="51" spans="1:8" ht="24" customHeight="1" x14ac:dyDescent="0.15">
      <c r="A51" s="161"/>
      <c r="B51" s="162"/>
      <c r="C51" s="169" t="s">
        <v>43</v>
      </c>
      <c r="D51" s="170" t="s">
        <v>37</v>
      </c>
      <c r="E51" s="171">
        <v>0</v>
      </c>
      <c r="F51" s="172">
        <f>(F48)</f>
        <v>29000000</v>
      </c>
      <c r="G51" s="172">
        <f>(G48)</f>
        <v>0</v>
      </c>
      <c r="H51" s="87">
        <f t="shared" si="5"/>
        <v>29000000</v>
      </c>
    </row>
    <row r="52" spans="1:8" ht="24" customHeight="1" x14ac:dyDescent="0.15">
      <c r="A52" s="161"/>
      <c r="B52" s="162"/>
      <c r="C52" s="173"/>
      <c r="D52" s="174" t="s">
        <v>38</v>
      </c>
      <c r="E52" s="175">
        <v>0</v>
      </c>
      <c r="F52" s="176">
        <f>(F49)</f>
        <v>30400000</v>
      </c>
      <c r="G52" s="176">
        <f>(G49)</f>
        <v>0</v>
      </c>
      <c r="H52" s="92">
        <f t="shared" si="5"/>
        <v>30400000</v>
      </c>
    </row>
    <row r="53" spans="1:8" ht="24" customHeight="1" x14ac:dyDescent="0.15">
      <c r="A53" s="161"/>
      <c r="B53" s="162"/>
      <c r="C53" s="177"/>
      <c r="D53" s="178" t="s">
        <v>39</v>
      </c>
      <c r="E53" s="175">
        <v>0</v>
      </c>
      <c r="F53" s="179">
        <f>(F51-F52)</f>
        <v>-1400000</v>
      </c>
      <c r="G53" s="179">
        <f>(G52-G51)</f>
        <v>0</v>
      </c>
      <c r="H53" s="180">
        <f t="shared" si="5"/>
        <v>-1400000</v>
      </c>
    </row>
    <row r="54" spans="1:8" ht="24" customHeight="1" x14ac:dyDescent="0.15">
      <c r="A54" s="161"/>
      <c r="B54" s="181" t="s">
        <v>43</v>
      </c>
      <c r="C54" s="181"/>
      <c r="D54" s="182" t="s">
        <v>37</v>
      </c>
      <c r="E54" s="183">
        <v>0</v>
      </c>
      <c r="F54" s="184">
        <f>(F51)</f>
        <v>29000000</v>
      </c>
      <c r="G54" s="184">
        <f>(G51)</f>
        <v>0</v>
      </c>
      <c r="H54" s="147">
        <f t="shared" si="5"/>
        <v>29000000</v>
      </c>
    </row>
    <row r="55" spans="1:8" ht="24" customHeight="1" x14ac:dyDescent="0.15">
      <c r="A55" s="161"/>
      <c r="B55" s="185"/>
      <c r="C55" s="185"/>
      <c r="D55" s="186" t="s">
        <v>38</v>
      </c>
      <c r="E55" s="187">
        <v>0</v>
      </c>
      <c r="F55" s="188">
        <f>(F52)</f>
        <v>30400000</v>
      </c>
      <c r="G55" s="188">
        <f>(G52)</f>
        <v>0</v>
      </c>
      <c r="H55" s="151">
        <f t="shared" si="5"/>
        <v>30400000</v>
      </c>
    </row>
    <row r="56" spans="1:8" ht="24" customHeight="1" x14ac:dyDescent="0.15">
      <c r="A56" s="189"/>
      <c r="B56" s="190"/>
      <c r="C56" s="190"/>
      <c r="D56" s="191" t="s">
        <v>39</v>
      </c>
      <c r="E56" s="187">
        <v>0</v>
      </c>
      <c r="F56" s="192">
        <f>(F55-F54)</f>
        <v>1400000</v>
      </c>
      <c r="G56" s="192">
        <f>(G55-G54)</f>
        <v>0</v>
      </c>
      <c r="H56" s="193">
        <f t="shared" si="5"/>
        <v>1400000</v>
      </c>
    </row>
    <row r="57" spans="1:8" ht="24" customHeight="1" x14ac:dyDescent="0.15">
      <c r="A57" s="156" t="s">
        <v>51</v>
      </c>
      <c r="B57" s="157" t="s">
        <v>51</v>
      </c>
      <c r="C57" s="126" t="s">
        <v>52</v>
      </c>
      <c r="D57" s="158" t="s">
        <v>37</v>
      </c>
      <c r="E57" s="159">
        <v>0</v>
      </c>
      <c r="F57" s="160">
        <v>28702577</v>
      </c>
      <c r="G57" s="160">
        <v>0</v>
      </c>
      <c r="H57" s="81">
        <f t="shared" si="5"/>
        <v>28702577</v>
      </c>
    </row>
    <row r="58" spans="1:8" ht="24" customHeight="1" x14ac:dyDescent="0.15">
      <c r="A58" s="161"/>
      <c r="B58" s="162"/>
      <c r="C58" s="129"/>
      <c r="D58" s="163" t="s">
        <v>38</v>
      </c>
      <c r="E58" s="164">
        <v>0</v>
      </c>
      <c r="F58" s="165">
        <v>28702577</v>
      </c>
      <c r="G58" s="165">
        <v>0</v>
      </c>
      <c r="H58" s="73">
        <f t="shared" si="5"/>
        <v>28702577</v>
      </c>
    </row>
    <row r="59" spans="1:8" ht="24" customHeight="1" x14ac:dyDescent="0.15">
      <c r="A59" s="161"/>
      <c r="B59" s="162"/>
      <c r="C59" s="131"/>
      <c r="D59" s="166" t="s">
        <v>39</v>
      </c>
      <c r="E59" s="164">
        <v>0</v>
      </c>
      <c r="F59" s="167">
        <f>(F57-F58)</f>
        <v>0</v>
      </c>
      <c r="G59" s="167">
        <f>(G58-G57)</f>
        <v>0</v>
      </c>
      <c r="H59" s="168">
        <f>(H57-H58)</f>
        <v>0</v>
      </c>
    </row>
    <row r="60" spans="1:8" ht="24" customHeight="1" x14ac:dyDescent="0.15">
      <c r="A60" s="161"/>
      <c r="B60" s="162"/>
      <c r="C60" s="126" t="s">
        <v>53</v>
      </c>
      <c r="D60" s="158" t="s">
        <v>37</v>
      </c>
      <c r="E60" s="159">
        <v>0</v>
      </c>
      <c r="F60" s="160">
        <v>0</v>
      </c>
      <c r="G60" s="160">
        <v>86063548</v>
      </c>
      <c r="H60" s="81">
        <f>SUM(E60:G60)</f>
        <v>86063548</v>
      </c>
    </row>
    <row r="61" spans="1:8" ht="24" customHeight="1" x14ac:dyDescent="0.15">
      <c r="A61" s="161"/>
      <c r="B61" s="162"/>
      <c r="C61" s="129"/>
      <c r="D61" s="163" t="s">
        <v>38</v>
      </c>
      <c r="E61" s="164">
        <v>0</v>
      </c>
      <c r="F61" s="165">
        <v>0</v>
      </c>
      <c r="G61" s="165">
        <v>86063548</v>
      </c>
      <c r="H61" s="73">
        <f>SUM(E61:G61)</f>
        <v>86063548</v>
      </c>
    </row>
    <row r="62" spans="1:8" ht="24" customHeight="1" x14ac:dyDescent="0.15">
      <c r="A62" s="161"/>
      <c r="B62" s="162"/>
      <c r="C62" s="131"/>
      <c r="D62" s="166" t="s">
        <v>39</v>
      </c>
      <c r="E62" s="164">
        <v>0</v>
      </c>
      <c r="F62" s="167">
        <f>(F61-F60)</f>
        <v>0</v>
      </c>
      <c r="G62" s="167">
        <f>(G60-G61)</f>
        <v>0</v>
      </c>
      <c r="H62" s="168">
        <f>H60-H61</f>
        <v>0</v>
      </c>
    </row>
    <row r="63" spans="1:8" ht="24" customHeight="1" x14ac:dyDescent="0.15">
      <c r="A63" s="161"/>
      <c r="B63" s="162"/>
      <c r="C63" s="169" t="s">
        <v>43</v>
      </c>
      <c r="D63" s="170" t="s">
        <v>37</v>
      </c>
      <c r="E63" s="171">
        <f>(E57)</f>
        <v>0</v>
      </c>
      <c r="F63" s="172">
        <f>(F57)</f>
        <v>28702577</v>
      </c>
      <c r="G63" s="172">
        <f>SUM(G57,G60)</f>
        <v>86063548</v>
      </c>
      <c r="H63" s="87">
        <f>SUM(E63:G63)</f>
        <v>114766125</v>
      </c>
    </row>
    <row r="64" spans="1:8" ht="24" customHeight="1" x14ac:dyDescent="0.15">
      <c r="A64" s="161"/>
      <c r="B64" s="162"/>
      <c r="C64" s="173"/>
      <c r="D64" s="174" t="s">
        <v>38</v>
      </c>
      <c r="E64" s="175">
        <f>(E58)</f>
        <v>0</v>
      </c>
      <c r="F64" s="176">
        <f>(F58)</f>
        <v>28702577</v>
      </c>
      <c r="G64" s="176">
        <f>SUM(G58,G61)</f>
        <v>86063548</v>
      </c>
      <c r="H64" s="92">
        <f>SUM(E64:G64)</f>
        <v>114766125</v>
      </c>
    </row>
    <row r="65" spans="1:8" ht="24" customHeight="1" x14ac:dyDescent="0.15">
      <c r="A65" s="161"/>
      <c r="B65" s="162"/>
      <c r="C65" s="177"/>
      <c r="D65" s="178" t="s">
        <v>39</v>
      </c>
      <c r="E65" s="175">
        <v>0</v>
      </c>
      <c r="F65" s="179">
        <f>(F64-F63)</f>
        <v>0</v>
      </c>
      <c r="G65" s="179">
        <f>(G64-G63)</f>
        <v>0</v>
      </c>
      <c r="H65" s="180">
        <f>H63-H64</f>
        <v>0</v>
      </c>
    </row>
    <row r="66" spans="1:8" ht="24" customHeight="1" x14ac:dyDescent="0.15">
      <c r="A66" s="161"/>
      <c r="B66" s="194" t="s">
        <v>43</v>
      </c>
      <c r="C66" s="181"/>
      <c r="D66" s="182" t="s">
        <v>37</v>
      </c>
      <c r="E66" s="183">
        <f t="shared" ref="E66:G67" si="6">(E63)</f>
        <v>0</v>
      </c>
      <c r="F66" s="184">
        <f t="shared" si="6"/>
        <v>28702577</v>
      </c>
      <c r="G66" s="184">
        <f t="shared" si="6"/>
        <v>86063548</v>
      </c>
      <c r="H66" s="147">
        <f>SUM(E66:G66)</f>
        <v>114766125</v>
      </c>
    </row>
    <row r="67" spans="1:8" ht="24" customHeight="1" x14ac:dyDescent="0.15">
      <c r="A67" s="161"/>
      <c r="B67" s="195"/>
      <c r="C67" s="185"/>
      <c r="D67" s="186" t="s">
        <v>38</v>
      </c>
      <c r="E67" s="187">
        <f t="shared" si="6"/>
        <v>0</v>
      </c>
      <c r="F67" s="188">
        <f t="shared" si="6"/>
        <v>28702577</v>
      </c>
      <c r="G67" s="188">
        <f t="shared" si="6"/>
        <v>86063548</v>
      </c>
      <c r="H67" s="151">
        <f>SUM(E67:G67)</f>
        <v>114766125</v>
      </c>
    </row>
    <row r="68" spans="1:8" ht="24" customHeight="1" x14ac:dyDescent="0.15">
      <c r="A68" s="189"/>
      <c r="B68" s="196"/>
      <c r="C68" s="190"/>
      <c r="D68" s="191" t="s">
        <v>39</v>
      </c>
      <c r="E68" s="197">
        <f>(E67-E66)</f>
        <v>0</v>
      </c>
      <c r="F68" s="192">
        <f>(F67-F66)</f>
        <v>0</v>
      </c>
      <c r="G68" s="192">
        <f>(G67-G66)</f>
        <v>0</v>
      </c>
      <c r="H68" s="193">
        <f>H66-H67</f>
        <v>0</v>
      </c>
    </row>
    <row r="69" spans="1:8" ht="24" customHeight="1" x14ac:dyDescent="0.15">
      <c r="A69" s="189" t="s">
        <v>54</v>
      </c>
      <c r="B69" s="198" t="s">
        <v>54</v>
      </c>
      <c r="C69" s="199" t="s">
        <v>55</v>
      </c>
      <c r="D69" s="200" t="s">
        <v>37</v>
      </c>
      <c r="E69" s="160">
        <v>0</v>
      </c>
      <c r="F69" s="201">
        <v>3400000</v>
      </c>
      <c r="G69" s="160">
        <v>0</v>
      </c>
      <c r="H69" s="202">
        <f>SUM(E69:G69)</f>
        <v>3400000</v>
      </c>
    </row>
    <row r="70" spans="1:8" ht="24" customHeight="1" x14ac:dyDescent="0.15">
      <c r="A70" s="203"/>
      <c r="B70" s="204"/>
      <c r="C70" s="205"/>
      <c r="D70" s="206" t="s">
        <v>38</v>
      </c>
      <c r="E70" s="165">
        <v>0</v>
      </c>
      <c r="F70" s="207">
        <v>24000</v>
      </c>
      <c r="G70" s="165">
        <v>0</v>
      </c>
      <c r="H70" s="208">
        <f>SUM(E70:G70)</f>
        <v>24000</v>
      </c>
    </row>
    <row r="71" spans="1:8" ht="24" customHeight="1" x14ac:dyDescent="0.15">
      <c r="A71" s="203"/>
      <c r="B71" s="204"/>
      <c r="C71" s="209"/>
      <c r="D71" s="210" t="s">
        <v>39</v>
      </c>
      <c r="E71" s="167">
        <f>(E70-E69)</f>
        <v>0</v>
      </c>
      <c r="F71" s="211">
        <f>(F69-F70)</f>
        <v>3376000</v>
      </c>
      <c r="G71" s="167">
        <f>(G70-G69)</f>
        <v>0</v>
      </c>
      <c r="H71" s="212">
        <f>(H69-H70)</f>
        <v>3376000</v>
      </c>
    </row>
    <row r="72" spans="1:8" ht="24" customHeight="1" x14ac:dyDescent="0.15">
      <c r="A72" s="203"/>
      <c r="B72" s="204"/>
      <c r="C72" s="213" t="s">
        <v>56</v>
      </c>
      <c r="D72" s="200" t="s">
        <v>37</v>
      </c>
      <c r="E72" s="160">
        <v>70000</v>
      </c>
      <c r="F72" s="201">
        <v>65580</v>
      </c>
      <c r="G72" s="160">
        <v>100000</v>
      </c>
      <c r="H72" s="202">
        <f>SUM(E72:G72)</f>
        <v>235580</v>
      </c>
    </row>
    <row r="73" spans="1:8" ht="24" customHeight="1" x14ac:dyDescent="0.15">
      <c r="A73" s="203"/>
      <c r="B73" s="204"/>
      <c r="C73" s="214"/>
      <c r="D73" s="206" t="s">
        <v>38</v>
      </c>
      <c r="E73" s="165">
        <v>36271</v>
      </c>
      <c r="F73" s="207">
        <v>29499</v>
      </c>
      <c r="G73" s="165">
        <v>78179</v>
      </c>
      <c r="H73" s="208">
        <f>SUM(E73:G73)</f>
        <v>143949</v>
      </c>
    </row>
    <row r="74" spans="1:8" ht="24" customHeight="1" x14ac:dyDescent="0.15">
      <c r="A74" s="203"/>
      <c r="B74" s="204"/>
      <c r="C74" s="215"/>
      <c r="D74" s="210" t="s">
        <v>39</v>
      </c>
      <c r="E74" s="167">
        <f>(E72-E73)</f>
        <v>33729</v>
      </c>
      <c r="F74" s="211">
        <f>(F72-F73)</f>
        <v>36081</v>
      </c>
      <c r="G74" s="167">
        <f>(G72-G73)</f>
        <v>21821</v>
      </c>
      <c r="H74" s="212">
        <f>(H72-H73)</f>
        <v>91631</v>
      </c>
    </row>
    <row r="75" spans="1:8" ht="24" customHeight="1" x14ac:dyDescent="0.15">
      <c r="A75" s="203"/>
      <c r="B75" s="204"/>
      <c r="C75" s="216" t="s">
        <v>57</v>
      </c>
      <c r="D75" s="217" t="s">
        <v>37</v>
      </c>
      <c r="E75" s="160">
        <v>0</v>
      </c>
      <c r="F75" s="218">
        <v>15200000</v>
      </c>
      <c r="G75" s="160">
        <v>0</v>
      </c>
      <c r="H75" s="219">
        <f>SUM(E75:G75)</f>
        <v>15200000</v>
      </c>
    </row>
    <row r="76" spans="1:8" ht="24" customHeight="1" x14ac:dyDescent="0.15">
      <c r="A76" s="203"/>
      <c r="B76" s="204"/>
      <c r="C76" s="220"/>
      <c r="D76" s="206" t="s">
        <v>38</v>
      </c>
      <c r="E76" s="165">
        <v>0</v>
      </c>
      <c r="F76" s="207">
        <v>13364530</v>
      </c>
      <c r="G76" s="165">
        <v>0</v>
      </c>
      <c r="H76" s="208">
        <f>SUM(E76:G76)</f>
        <v>13364530</v>
      </c>
    </row>
    <row r="77" spans="1:8" ht="24" customHeight="1" x14ac:dyDescent="0.15">
      <c r="A77" s="203"/>
      <c r="B77" s="204"/>
      <c r="C77" s="221"/>
      <c r="D77" s="222" t="s">
        <v>39</v>
      </c>
      <c r="E77" s="167">
        <f>(E76-E75)</f>
        <v>0</v>
      </c>
      <c r="F77" s="223">
        <f>(F75-F76)</f>
        <v>1835470</v>
      </c>
      <c r="G77" s="167">
        <f>(G76-G75)</f>
        <v>0</v>
      </c>
      <c r="H77" s="224">
        <f>(H75-H76)</f>
        <v>1835470</v>
      </c>
    </row>
    <row r="78" spans="1:8" ht="24" customHeight="1" x14ac:dyDescent="0.15">
      <c r="A78" s="203"/>
      <c r="B78" s="204"/>
      <c r="C78" s="133" t="s">
        <v>43</v>
      </c>
      <c r="D78" s="170" t="s">
        <v>37</v>
      </c>
      <c r="E78" s="172">
        <f t="shared" ref="E78:H80" si="7">SUM(E69,E72,E75)</f>
        <v>70000</v>
      </c>
      <c r="F78" s="172">
        <f t="shared" si="7"/>
        <v>18665580</v>
      </c>
      <c r="G78" s="172">
        <f t="shared" si="7"/>
        <v>100000</v>
      </c>
      <c r="H78" s="225">
        <f t="shared" si="7"/>
        <v>18835580</v>
      </c>
    </row>
    <row r="79" spans="1:8" ht="24" customHeight="1" x14ac:dyDescent="0.15">
      <c r="A79" s="203"/>
      <c r="B79" s="204"/>
      <c r="C79" s="134"/>
      <c r="D79" s="174" t="s">
        <v>38</v>
      </c>
      <c r="E79" s="176">
        <f t="shared" si="7"/>
        <v>36271</v>
      </c>
      <c r="F79" s="176">
        <f t="shared" si="7"/>
        <v>13418029</v>
      </c>
      <c r="G79" s="176">
        <f t="shared" si="7"/>
        <v>78179</v>
      </c>
      <c r="H79" s="226">
        <f t="shared" si="7"/>
        <v>13532479</v>
      </c>
    </row>
    <row r="80" spans="1:8" ht="24" customHeight="1" x14ac:dyDescent="0.15">
      <c r="A80" s="203"/>
      <c r="B80" s="204"/>
      <c r="C80" s="135"/>
      <c r="D80" s="178" t="s">
        <v>39</v>
      </c>
      <c r="E80" s="179">
        <f t="shared" si="7"/>
        <v>33729</v>
      </c>
      <c r="F80" s="179">
        <f t="shared" si="7"/>
        <v>5247551</v>
      </c>
      <c r="G80" s="179">
        <f t="shared" si="7"/>
        <v>21821</v>
      </c>
      <c r="H80" s="227">
        <f t="shared" si="7"/>
        <v>5303101</v>
      </c>
    </row>
    <row r="81" spans="1:9" ht="24" customHeight="1" x14ac:dyDescent="0.15">
      <c r="A81" s="203"/>
      <c r="B81" s="108" t="s">
        <v>43</v>
      </c>
      <c r="C81" s="109"/>
      <c r="D81" s="182" t="s">
        <v>37</v>
      </c>
      <c r="E81" s="184">
        <f t="shared" ref="E81:H82" si="8">(E78)</f>
        <v>70000</v>
      </c>
      <c r="F81" s="184">
        <f t="shared" si="8"/>
        <v>18665580</v>
      </c>
      <c r="G81" s="184">
        <f t="shared" si="8"/>
        <v>100000</v>
      </c>
      <c r="H81" s="228">
        <f t="shared" si="8"/>
        <v>18835580</v>
      </c>
    </row>
    <row r="82" spans="1:9" ht="24" customHeight="1" x14ac:dyDescent="0.15">
      <c r="A82" s="203"/>
      <c r="B82" s="113"/>
      <c r="C82" s="114"/>
      <c r="D82" s="186" t="s">
        <v>38</v>
      </c>
      <c r="E82" s="188">
        <f t="shared" si="8"/>
        <v>36271</v>
      </c>
      <c r="F82" s="188">
        <f t="shared" si="8"/>
        <v>13418029</v>
      </c>
      <c r="G82" s="188">
        <f t="shared" si="8"/>
        <v>78179</v>
      </c>
      <c r="H82" s="229">
        <f t="shared" si="8"/>
        <v>13532479</v>
      </c>
    </row>
    <row r="83" spans="1:9" ht="24" customHeight="1" thickBot="1" x14ac:dyDescent="0.2">
      <c r="A83" s="156"/>
      <c r="B83" s="113"/>
      <c r="C83" s="114"/>
      <c r="D83" s="191" t="s">
        <v>39</v>
      </c>
      <c r="E83" s="192">
        <f>(E80)</f>
        <v>33729</v>
      </c>
      <c r="F83" s="192">
        <f>(F80)</f>
        <v>5247551</v>
      </c>
      <c r="G83" s="192">
        <f>(G81-G82)</f>
        <v>21821</v>
      </c>
      <c r="H83" s="230">
        <f>(H81-H82)</f>
        <v>5303101</v>
      </c>
    </row>
    <row r="84" spans="1:9" ht="24" customHeight="1" x14ac:dyDescent="0.15">
      <c r="A84" s="231" t="s">
        <v>58</v>
      </c>
      <c r="B84" s="232"/>
      <c r="C84" s="233"/>
      <c r="D84" s="234" t="s">
        <v>37</v>
      </c>
      <c r="E84" s="235">
        <f t="shared" ref="E84:H85" si="9">SUM(E21,E36,E45,E54,E66,E81)</f>
        <v>1192277850</v>
      </c>
      <c r="F84" s="236">
        <f t="shared" si="9"/>
        <v>83958602</v>
      </c>
      <c r="G84" s="235">
        <f t="shared" si="9"/>
        <v>500763548</v>
      </c>
      <c r="H84" s="237">
        <f t="shared" si="9"/>
        <v>1777000000</v>
      </c>
      <c r="I84" s="238"/>
    </row>
    <row r="85" spans="1:9" ht="24" customHeight="1" x14ac:dyDescent="0.15">
      <c r="A85" s="239"/>
      <c r="B85" s="240"/>
      <c r="C85" s="241"/>
      <c r="D85" s="242" t="s">
        <v>38</v>
      </c>
      <c r="E85" s="243">
        <f t="shared" si="9"/>
        <v>1170883801</v>
      </c>
      <c r="F85" s="244">
        <f t="shared" si="9"/>
        <v>77582586</v>
      </c>
      <c r="G85" s="243">
        <f t="shared" si="9"/>
        <v>298197996</v>
      </c>
      <c r="H85" s="245">
        <f t="shared" si="9"/>
        <v>1546664383</v>
      </c>
      <c r="I85" s="238"/>
    </row>
    <row r="86" spans="1:9" ht="24" customHeight="1" thickBot="1" x14ac:dyDescent="0.2">
      <c r="A86" s="246"/>
      <c r="B86" s="247"/>
      <c r="C86" s="248"/>
      <c r="D86" s="249" t="s">
        <v>39</v>
      </c>
      <c r="E86" s="250">
        <f>(E84-E85)</f>
        <v>21394049</v>
      </c>
      <c r="F86" s="251">
        <f>(F84-F85)</f>
        <v>6376016</v>
      </c>
      <c r="G86" s="250">
        <f>(G84-G85)</f>
        <v>202565552</v>
      </c>
      <c r="H86" s="252">
        <f>(H84-H85)</f>
        <v>230335617</v>
      </c>
      <c r="I86" s="238"/>
    </row>
    <row r="87" spans="1:9" ht="21" customHeight="1" x14ac:dyDescent="0.15"/>
    <row r="88" spans="1:9" ht="21" customHeight="1" x14ac:dyDescent="0.15"/>
  </sheetData>
  <mergeCells count="49">
    <mergeCell ref="A84:C86"/>
    <mergeCell ref="A69:A83"/>
    <mergeCell ref="B69:B80"/>
    <mergeCell ref="C69:C71"/>
    <mergeCell ref="C72:C74"/>
    <mergeCell ref="C75:C77"/>
    <mergeCell ref="C78:C80"/>
    <mergeCell ref="B81:C83"/>
    <mergeCell ref="A57:A68"/>
    <mergeCell ref="B57:B65"/>
    <mergeCell ref="C57:C59"/>
    <mergeCell ref="C60:C62"/>
    <mergeCell ref="C63:C65"/>
    <mergeCell ref="B66:C68"/>
    <mergeCell ref="A39:A47"/>
    <mergeCell ref="B39:B44"/>
    <mergeCell ref="C39:C41"/>
    <mergeCell ref="C42:C44"/>
    <mergeCell ref="B45:C47"/>
    <mergeCell ref="A48:A56"/>
    <mergeCell ref="B48:B53"/>
    <mergeCell ref="C48:C50"/>
    <mergeCell ref="C51:C53"/>
    <mergeCell ref="B54:C56"/>
    <mergeCell ref="A24:A38"/>
    <mergeCell ref="B24:B35"/>
    <mergeCell ref="C24:C26"/>
    <mergeCell ref="C27:C29"/>
    <mergeCell ref="C30:C32"/>
    <mergeCell ref="C33:C35"/>
    <mergeCell ref="B36:C38"/>
    <mergeCell ref="A6:A23"/>
    <mergeCell ref="B6:B20"/>
    <mergeCell ref="C6:C8"/>
    <mergeCell ref="C9:C11"/>
    <mergeCell ref="C12:C14"/>
    <mergeCell ref="C15:C17"/>
    <mergeCell ref="C18:C20"/>
    <mergeCell ref="B21:C23"/>
    <mergeCell ref="A1:D1"/>
    <mergeCell ref="A2:H2"/>
    <mergeCell ref="A3:C3"/>
    <mergeCell ref="E3:F3"/>
    <mergeCell ref="A4:C4"/>
    <mergeCell ref="D4:D5"/>
    <mergeCell ref="E4:E5"/>
    <mergeCell ref="F4:F5"/>
    <mergeCell ref="G4:G5"/>
    <mergeCell ref="H4:H5"/>
  </mergeCells>
  <phoneticPr fontId="2" type="noConversion"/>
  <pageMargins left="0.17" right="0" top="0.53" bottom="0.36" header="0.51181102362204722" footer="0.15748031496062992"/>
  <pageSetup paperSize="9" scale="84" orientation="portrait" r:id="rId1"/>
  <headerFooter alignWithMargins="0">
    <oddFooter>&amp;L&amp;"HY센스L,보통"꿈과 소망을 이루어가는 집&amp;R&amp;"HY센스L,보통"성프란치스꼬의집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7"/>
  <sheetViews>
    <sheetView tabSelected="1" zoomScaleNormal="100" workbookViewId="0">
      <selection activeCell="D18" sqref="D18"/>
    </sheetView>
  </sheetViews>
  <sheetFormatPr defaultRowHeight="13.5" x14ac:dyDescent="0.15"/>
  <cols>
    <col min="1" max="2" width="6.88671875" customWidth="1"/>
    <col min="3" max="3" width="12.77734375" customWidth="1"/>
    <col min="5" max="7" width="14.77734375" style="391" customWidth="1"/>
    <col min="8" max="8" width="14.77734375" style="392" customWidth="1"/>
  </cols>
  <sheetData>
    <row r="1" spans="1:8" ht="23.25" customHeight="1" x14ac:dyDescent="0.15">
      <c r="A1" s="255" t="s">
        <v>59</v>
      </c>
      <c r="B1" s="256"/>
      <c r="C1" s="256"/>
      <c r="D1" s="256"/>
      <c r="E1" s="257"/>
      <c r="F1" s="257"/>
      <c r="G1" s="258"/>
      <c r="H1" s="259"/>
    </row>
    <row r="2" spans="1:8" ht="38.25" customHeight="1" x14ac:dyDescent="0.15">
      <c r="A2" s="260" t="s">
        <v>60</v>
      </c>
      <c r="B2" s="261"/>
      <c r="C2" s="261"/>
      <c r="D2" s="261"/>
      <c r="E2" s="261"/>
      <c r="F2" s="261"/>
      <c r="G2" s="261"/>
      <c r="H2" s="262"/>
    </row>
    <row r="3" spans="1:8" ht="24" customHeight="1" thickBot="1" x14ac:dyDescent="0.2">
      <c r="A3" s="263" t="s">
        <v>23</v>
      </c>
      <c r="B3" s="44"/>
      <c r="C3" s="44"/>
      <c r="D3" s="45" t="s">
        <v>24</v>
      </c>
      <c r="E3" s="264"/>
      <c r="F3" s="264"/>
      <c r="G3" s="265"/>
      <c r="H3" s="266" t="s">
        <v>25</v>
      </c>
    </row>
    <row r="4" spans="1:8" ht="28.5" customHeight="1" x14ac:dyDescent="0.15">
      <c r="A4" s="48" t="s">
        <v>26</v>
      </c>
      <c r="B4" s="49"/>
      <c r="C4" s="50"/>
      <c r="D4" s="267" t="s">
        <v>27</v>
      </c>
      <c r="E4" s="268" t="s">
        <v>28</v>
      </c>
      <c r="F4" s="268" t="s">
        <v>29</v>
      </c>
      <c r="G4" s="268" t="s">
        <v>30</v>
      </c>
      <c r="H4" s="269" t="s">
        <v>31</v>
      </c>
    </row>
    <row r="5" spans="1:8" ht="28.5" customHeight="1" thickBot="1" x14ac:dyDescent="0.2">
      <c r="A5" s="270" t="s">
        <v>32</v>
      </c>
      <c r="B5" s="271" t="s">
        <v>33</v>
      </c>
      <c r="C5" s="271" t="s">
        <v>34</v>
      </c>
      <c r="D5" s="272"/>
      <c r="E5" s="273"/>
      <c r="F5" s="273"/>
      <c r="G5" s="273"/>
      <c r="H5" s="274"/>
    </row>
    <row r="6" spans="1:8" ht="24" customHeight="1" x14ac:dyDescent="0.15">
      <c r="A6" s="62" t="s">
        <v>61</v>
      </c>
      <c r="B6" s="275" t="s">
        <v>62</v>
      </c>
      <c r="C6" s="275" t="s">
        <v>63</v>
      </c>
      <c r="D6" s="276" t="s">
        <v>37</v>
      </c>
      <c r="E6" s="66">
        <v>677000000</v>
      </c>
      <c r="F6" s="277">
        <v>10500000</v>
      </c>
      <c r="G6" s="66">
        <v>16569010</v>
      </c>
      <c r="H6" s="278">
        <f>SUM(E6:G6)</f>
        <v>704069010</v>
      </c>
    </row>
    <row r="7" spans="1:8" ht="24" customHeight="1" x14ac:dyDescent="0.15">
      <c r="A7" s="68"/>
      <c r="B7" s="279"/>
      <c r="C7" s="279"/>
      <c r="D7" s="280" t="s">
        <v>38</v>
      </c>
      <c r="E7" s="72">
        <v>676060000</v>
      </c>
      <c r="F7" s="130">
        <v>10346000</v>
      </c>
      <c r="G7" s="72">
        <v>14625000</v>
      </c>
      <c r="H7" s="281">
        <f>SUM(E7:G7)</f>
        <v>701031000</v>
      </c>
    </row>
    <row r="8" spans="1:8" ht="24" customHeight="1" x14ac:dyDescent="0.15">
      <c r="A8" s="68"/>
      <c r="B8" s="279"/>
      <c r="C8" s="279"/>
      <c r="D8" s="282" t="s">
        <v>39</v>
      </c>
      <c r="E8" s="76">
        <f>(E6-E7)</f>
        <v>940000</v>
      </c>
      <c r="F8" s="132">
        <f>(F6-F7)</f>
        <v>154000</v>
      </c>
      <c r="G8" s="76">
        <f>(G6-G7)</f>
        <v>1944010</v>
      </c>
      <c r="H8" s="283">
        <f>SUM(E8:G8)</f>
        <v>3038010</v>
      </c>
    </row>
    <row r="9" spans="1:8" ht="24" customHeight="1" x14ac:dyDescent="0.15">
      <c r="A9" s="68"/>
      <c r="B9" s="279"/>
      <c r="C9" s="284" t="s">
        <v>64</v>
      </c>
      <c r="D9" s="79" t="s">
        <v>37</v>
      </c>
      <c r="E9" s="80">
        <v>217642580</v>
      </c>
      <c r="F9" s="80">
        <v>3000000</v>
      </c>
      <c r="G9" s="80">
        <v>16433920</v>
      </c>
      <c r="H9" s="285">
        <f>SUM(E9:G9)</f>
        <v>237076500</v>
      </c>
    </row>
    <row r="10" spans="1:8" ht="24" customHeight="1" x14ac:dyDescent="0.15">
      <c r="A10" s="68"/>
      <c r="B10" s="279"/>
      <c r="C10" s="286"/>
      <c r="D10" s="71" t="s">
        <v>38</v>
      </c>
      <c r="E10" s="72">
        <v>210931180</v>
      </c>
      <c r="F10" s="72">
        <v>2784050</v>
      </c>
      <c r="G10" s="72">
        <v>14410000</v>
      </c>
      <c r="H10" s="287">
        <f>SUM(E10:G10)</f>
        <v>228125230</v>
      </c>
    </row>
    <row r="11" spans="1:8" ht="24" customHeight="1" x14ac:dyDescent="0.15">
      <c r="A11" s="68"/>
      <c r="B11" s="279"/>
      <c r="C11" s="288"/>
      <c r="D11" s="75" t="s">
        <v>39</v>
      </c>
      <c r="E11" s="76">
        <f>(E9-E10)</f>
        <v>6711400</v>
      </c>
      <c r="F11" s="76">
        <f>(F9-F10)</f>
        <v>215950</v>
      </c>
      <c r="G11" s="76">
        <f>(G9-G10)</f>
        <v>2023920</v>
      </c>
      <c r="H11" s="283">
        <f>(H9-H10)</f>
        <v>8951270</v>
      </c>
    </row>
    <row r="12" spans="1:8" ht="24" customHeight="1" x14ac:dyDescent="0.15">
      <c r="A12" s="68"/>
      <c r="B12" s="279"/>
      <c r="C12" s="284" t="s">
        <v>65</v>
      </c>
      <c r="D12" s="79" t="s">
        <v>37</v>
      </c>
      <c r="E12" s="80">
        <v>0</v>
      </c>
      <c r="F12" s="80">
        <v>0</v>
      </c>
      <c r="G12" s="80">
        <v>2000000</v>
      </c>
      <c r="H12" s="285">
        <f>SUM(E12:G12)</f>
        <v>2000000</v>
      </c>
    </row>
    <row r="13" spans="1:8" ht="24" customHeight="1" x14ac:dyDescent="0.15">
      <c r="A13" s="68"/>
      <c r="B13" s="279"/>
      <c r="C13" s="286"/>
      <c r="D13" s="71" t="s">
        <v>38</v>
      </c>
      <c r="E13" s="72">
        <v>0</v>
      </c>
      <c r="F13" s="72">
        <v>0</v>
      </c>
      <c r="G13" s="72">
        <v>462000</v>
      </c>
      <c r="H13" s="287">
        <f>SUM(E13:G13)</f>
        <v>462000</v>
      </c>
    </row>
    <row r="14" spans="1:8" ht="24" customHeight="1" x14ac:dyDescent="0.15">
      <c r="A14" s="68"/>
      <c r="B14" s="279"/>
      <c r="C14" s="288"/>
      <c r="D14" s="75" t="s">
        <v>39</v>
      </c>
      <c r="E14" s="76">
        <f>(E13-E12)</f>
        <v>0</v>
      </c>
      <c r="F14" s="76">
        <f>(F13-F12)</f>
        <v>0</v>
      </c>
      <c r="G14" s="76">
        <f>(G12-G13)</f>
        <v>1538000</v>
      </c>
      <c r="H14" s="283">
        <f>(H12-H13)</f>
        <v>1538000</v>
      </c>
    </row>
    <row r="15" spans="1:8" ht="24" customHeight="1" x14ac:dyDescent="0.15">
      <c r="A15" s="68"/>
      <c r="B15" s="279"/>
      <c r="C15" s="284" t="s">
        <v>66</v>
      </c>
      <c r="D15" s="79" t="s">
        <v>37</v>
      </c>
      <c r="E15" s="80">
        <v>69700000</v>
      </c>
      <c r="F15" s="80">
        <v>1500000</v>
      </c>
      <c r="G15" s="80">
        <v>3965620</v>
      </c>
      <c r="H15" s="285">
        <f>SUM(E15:G15)</f>
        <v>75165620</v>
      </c>
    </row>
    <row r="16" spans="1:8" ht="24" customHeight="1" x14ac:dyDescent="0.15">
      <c r="A16" s="68"/>
      <c r="B16" s="279"/>
      <c r="C16" s="286"/>
      <c r="D16" s="71" t="s">
        <v>38</v>
      </c>
      <c r="E16" s="72">
        <v>69662250</v>
      </c>
      <c r="F16" s="72">
        <v>1076470</v>
      </c>
      <c r="G16" s="72">
        <v>2147730</v>
      </c>
      <c r="H16" s="287">
        <f>SUM(E16:G16)</f>
        <v>72886450</v>
      </c>
    </row>
    <row r="17" spans="1:8" ht="24" customHeight="1" x14ac:dyDescent="0.15">
      <c r="A17" s="68"/>
      <c r="B17" s="279"/>
      <c r="C17" s="288"/>
      <c r="D17" s="75" t="s">
        <v>39</v>
      </c>
      <c r="E17" s="76">
        <f>(E15-E16)</f>
        <v>37750</v>
      </c>
      <c r="F17" s="76">
        <f>(F15-F16)</f>
        <v>423530</v>
      </c>
      <c r="G17" s="76">
        <f>(G15-G16)</f>
        <v>1817890</v>
      </c>
      <c r="H17" s="283">
        <f>SUM(E17:G17)</f>
        <v>2279170</v>
      </c>
    </row>
    <row r="18" spans="1:8" ht="24" customHeight="1" x14ac:dyDescent="0.15">
      <c r="A18" s="68"/>
      <c r="B18" s="279"/>
      <c r="C18" s="284" t="s">
        <v>67</v>
      </c>
      <c r="D18" s="79" t="s">
        <v>68</v>
      </c>
      <c r="E18" s="80">
        <v>65100000</v>
      </c>
      <c r="F18" s="80">
        <v>1000000</v>
      </c>
      <c r="G18" s="80">
        <v>15335640</v>
      </c>
      <c r="H18" s="285">
        <f>SUM(E18:G18)</f>
        <v>81435640</v>
      </c>
    </row>
    <row r="19" spans="1:8" ht="24.75" customHeight="1" x14ac:dyDescent="0.15">
      <c r="A19" s="68"/>
      <c r="B19" s="279"/>
      <c r="C19" s="286"/>
      <c r="D19" s="71" t="s">
        <v>69</v>
      </c>
      <c r="E19" s="72">
        <v>65000390</v>
      </c>
      <c r="F19" s="72">
        <v>922030</v>
      </c>
      <c r="G19" s="72">
        <v>4911560</v>
      </c>
      <c r="H19" s="287">
        <f>SUM(E19:G19)</f>
        <v>70833980</v>
      </c>
    </row>
    <row r="20" spans="1:8" ht="24" customHeight="1" x14ac:dyDescent="0.15">
      <c r="A20" s="68"/>
      <c r="B20" s="279"/>
      <c r="C20" s="286"/>
      <c r="D20" s="75" t="s">
        <v>70</v>
      </c>
      <c r="E20" s="76">
        <f>(E18-E19)</f>
        <v>99610</v>
      </c>
      <c r="F20" s="76">
        <f>(F18-F19)</f>
        <v>77970</v>
      </c>
      <c r="G20" s="76">
        <f>(G18-G19)</f>
        <v>10424080</v>
      </c>
      <c r="H20" s="283">
        <f>(H18-H19)</f>
        <v>10601660</v>
      </c>
    </row>
    <row r="21" spans="1:8" ht="24" customHeight="1" x14ac:dyDescent="0.15">
      <c r="A21" s="68"/>
      <c r="B21" s="279"/>
      <c r="C21" s="284" t="s">
        <v>71</v>
      </c>
      <c r="D21" s="79" t="s">
        <v>68</v>
      </c>
      <c r="E21" s="80">
        <v>0</v>
      </c>
      <c r="F21" s="80">
        <v>7438412</v>
      </c>
      <c r="G21" s="80">
        <v>8661588</v>
      </c>
      <c r="H21" s="289">
        <f>SUM(E21:G21)</f>
        <v>16100000</v>
      </c>
    </row>
    <row r="22" spans="1:8" ht="24" customHeight="1" x14ac:dyDescent="0.15">
      <c r="A22" s="68"/>
      <c r="B22" s="279"/>
      <c r="C22" s="286"/>
      <c r="D22" s="71" t="s">
        <v>69</v>
      </c>
      <c r="E22" s="72">
        <v>0</v>
      </c>
      <c r="F22" s="72">
        <v>4676000</v>
      </c>
      <c r="G22" s="72">
        <v>601210</v>
      </c>
      <c r="H22" s="290">
        <f>SUM(E22:G22)</f>
        <v>5277210</v>
      </c>
    </row>
    <row r="23" spans="1:8" ht="24" customHeight="1" x14ac:dyDescent="0.15">
      <c r="A23" s="68"/>
      <c r="B23" s="279"/>
      <c r="C23" s="288"/>
      <c r="D23" s="75" t="s">
        <v>70</v>
      </c>
      <c r="E23" s="76">
        <f>(E21-E22)</f>
        <v>0</v>
      </c>
      <c r="F23" s="76">
        <f>(F21-F22)</f>
        <v>2762412</v>
      </c>
      <c r="G23" s="76">
        <f>(G21-G22)</f>
        <v>8060378</v>
      </c>
      <c r="H23" s="283">
        <f>(H21-H22)</f>
        <v>10822790</v>
      </c>
    </row>
    <row r="24" spans="1:8" ht="24" customHeight="1" x14ac:dyDescent="0.15">
      <c r="A24" s="68"/>
      <c r="B24" s="279"/>
      <c r="C24" s="291" t="s">
        <v>72</v>
      </c>
      <c r="D24" s="84" t="s">
        <v>68</v>
      </c>
      <c r="E24" s="86">
        <f t="shared" ref="E24:H26" si="0">SUM(E6,E12,E9,E15,E18,E21)</f>
        <v>1029442580</v>
      </c>
      <c r="F24" s="86">
        <f t="shared" si="0"/>
        <v>23438412</v>
      </c>
      <c r="G24" s="86">
        <f t="shared" si="0"/>
        <v>62965778</v>
      </c>
      <c r="H24" s="292">
        <f t="shared" si="0"/>
        <v>1115846770</v>
      </c>
    </row>
    <row r="25" spans="1:8" ht="24" customHeight="1" x14ac:dyDescent="0.15">
      <c r="A25" s="68"/>
      <c r="B25" s="279"/>
      <c r="C25" s="293"/>
      <c r="D25" s="89" t="s">
        <v>69</v>
      </c>
      <c r="E25" s="91">
        <f t="shared" si="0"/>
        <v>1021653820</v>
      </c>
      <c r="F25" s="91">
        <f t="shared" si="0"/>
        <v>19804550</v>
      </c>
      <c r="G25" s="91">
        <f t="shared" si="0"/>
        <v>37157500</v>
      </c>
      <c r="H25" s="294">
        <f t="shared" si="0"/>
        <v>1078615870</v>
      </c>
    </row>
    <row r="26" spans="1:8" ht="24" customHeight="1" x14ac:dyDescent="0.15">
      <c r="A26" s="68"/>
      <c r="B26" s="279"/>
      <c r="C26" s="295"/>
      <c r="D26" s="296" t="s">
        <v>70</v>
      </c>
      <c r="E26" s="297">
        <f t="shared" si="0"/>
        <v>7788760</v>
      </c>
      <c r="F26" s="297">
        <f t="shared" si="0"/>
        <v>3633862</v>
      </c>
      <c r="G26" s="297">
        <f t="shared" si="0"/>
        <v>25808278</v>
      </c>
      <c r="H26" s="298">
        <f t="shared" si="0"/>
        <v>37230900</v>
      </c>
    </row>
    <row r="27" spans="1:8" ht="24" customHeight="1" x14ac:dyDescent="0.15">
      <c r="A27" s="68"/>
      <c r="B27" s="284" t="s">
        <v>73</v>
      </c>
      <c r="C27" s="279" t="s">
        <v>74</v>
      </c>
      <c r="D27" s="299" t="s">
        <v>68</v>
      </c>
      <c r="E27" s="300">
        <v>0</v>
      </c>
      <c r="F27" s="300">
        <v>0</v>
      </c>
      <c r="G27" s="300">
        <v>4600000</v>
      </c>
      <c r="H27" s="301">
        <f>SUM(E27:G27)</f>
        <v>4600000</v>
      </c>
    </row>
    <row r="28" spans="1:8" ht="24" customHeight="1" x14ac:dyDescent="0.15">
      <c r="A28" s="68"/>
      <c r="B28" s="286"/>
      <c r="C28" s="279"/>
      <c r="D28" s="71" t="s">
        <v>69</v>
      </c>
      <c r="E28" s="72">
        <v>0</v>
      </c>
      <c r="F28" s="72">
        <v>0</v>
      </c>
      <c r="G28" s="72">
        <v>1751400</v>
      </c>
      <c r="H28" s="287">
        <f>SUM(E28:G28)</f>
        <v>1751400</v>
      </c>
    </row>
    <row r="29" spans="1:8" ht="24" customHeight="1" x14ac:dyDescent="0.15">
      <c r="A29" s="68"/>
      <c r="B29" s="286"/>
      <c r="C29" s="279"/>
      <c r="D29" s="302" t="s">
        <v>70</v>
      </c>
      <c r="E29" s="303">
        <f>(E27-E28)</f>
        <v>0</v>
      </c>
      <c r="F29" s="303">
        <f>(F27-F28)</f>
        <v>0</v>
      </c>
      <c r="G29" s="303">
        <f>(G27-G28)</f>
        <v>2848600</v>
      </c>
      <c r="H29" s="304">
        <f>(H27-H28)</f>
        <v>2848600</v>
      </c>
    </row>
    <row r="30" spans="1:8" ht="24" customHeight="1" x14ac:dyDescent="0.15">
      <c r="A30" s="68"/>
      <c r="B30" s="286"/>
      <c r="C30" s="279" t="s">
        <v>75</v>
      </c>
      <c r="D30" s="299" t="s">
        <v>68</v>
      </c>
      <c r="E30" s="300">
        <v>17285270</v>
      </c>
      <c r="F30" s="300">
        <v>0</v>
      </c>
      <c r="G30" s="300">
        <v>614730</v>
      </c>
      <c r="H30" s="301">
        <f>SUM(E30:G30)</f>
        <v>17900000</v>
      </c>
    </row>
    <row r="31" spans="1:8" ht="24" customHeight="1" x14ac:dyDescent="0.15">
      <c r="A31" s="68"/>
      <c r="B31" s="286"/>
      <c r="C31" s="279"/>
      <c r="D31" s="71" t="s">
        <v>69</v>
      </c>
      <c r="E31" s="72">
        <v>17285270</v>
      </c>
      <c r="F31" s="72">
        <v>0</v>
      </c>
      <c r="G31" s="72">
        <v>3170825</v>
      </c>
      <c r="H31" s="287">
        <f>SUM(E31:G31)</f>
        <v>20456095</v>
      </c>
    </row>
    <row r="32" spans="1:8" ht="24" customHeight="1" x14ac:dyDescent="0.15">
      <c r="A32" s="68"/>
      <c r="B32" s="286"/>
      <c r="C32" s="279"/>
      <c r="D32" s="302" t="s">
        <v>70</v>
      </c>
      <c r="E32" s="303">
        <f>(E30-E31)</f>
        <v>0</v>
      </c>
      <c r="F32" s="303">
        <f>(F30-F31)</f>
        <v>0</v>
      </c>
      <c r="G32" s="303">
        <f>(G30-G31)</f>
        <v>-2556095</v>
      </c>
      <c r="H32" s="304">
        <f>(H30-H31)</f>
        <v>-2556095</v>
      </c>
    </row>
    <row r="33" spans="1:8" ht="24" customHeight="1" x14ac:dyDescent="0.15">
      <c r="A33" s="68"/>
      <c r="B33" s="286"/>
      <c r="C33" s="279" t="s">
        <v>76</v>
      </c>
      <c r="D33" s="299" t="s">
        <v>68</v>
      </c>
      <c r="E33" s="300">
        <v>17000000</v>
      </c>
      <c r="F33" s="300">
        <v>11320000</v>
      </c>
      <c r="G33" s="300">
        <v>4000000</v>
      </c>
      <c r="H33" s="301">
        <f>SUM(E33:G33)</f>
        <v>32320000</v>
      </c>
    </row>
    <row r="34" spans="1:8" ht="24" customHeight="1" x14ac:dyDescent="0.15">
      <c r="A34" s="68"/>
      <c r="B34" s="286"/>
      <c r="C34" s="279"/>
      <c r="D34" s="71" t="s">
        <v>69</v>
      </c>
      <c r="E34" s="72">
        <v>16779370</v>
      </c>
      <c r="F34" s="72">
        <v>6337625</v>
      </c>
      <c r="G34" s="72">
        <v>3652755</v>
      </c>
      <c r="H34" s="287">
        <f>SUM(E34:G34)</f>
        <v>26769750</v>
      </c>
    </row>
    <row r="35" spans="1:8" ht="24" customHeight="1" x14ac:dyDescent="0.15">
      <c r="A35" s="68"/>
      <c r="B35" s="286"/>
      <c r="C35" s="279"/>
      <c r="D35" s="302" t="s">
        <v>70</v>
      </c>
      <c r="E35" s="303">
        <f>(E33-E34)</f>
        <v>220630</v>
      </c>
      <c r="F35" s="303">
        <f>(F33-F34)</f>
        <v>4982375</v>
      </c>
      <c r="G35" s="303">
        <f>(G33-G34)</f>
        <v>347245</v>
      </c>
      <c r="H35" s="304">
        <f>(H33-H34)</f>
        <v>5550250</v>
      </c>
    </row>
    <row r="36" spans="1:8" ht="24" customHeight="1" x14ac:dyDescent="0.15">
      <c r="A36" s="68"/>
      <c r="B36" s="286"/>
      <c r="C36" s="279" t="s">
        <v>77</v>
      </c>
      <c r="D36" s="299" t="s">
        <v>68</v>
      </c>
      <c r="E36" s="300">
        <v>4000000</v>
      </c>
      <c r="F36" s="300">
        <v>0</v>
      </c>
      <c r="G36" s="300">
        <v>11010000</v>
      </c>
      <c r="H36" s="301">
        <f>SUM(E36:G36)</f>
        <v>15010000</v>
      </c>
    </row>
    <row r="37" spans="1:8" ht="24" customHeight="1" x14ac:dyDescent="0.15">
      <c r="A37" s="68"/>
      <c r="B37" s="286"/>
      <c r="C37" s="279"/>
      <c r="D37" s="71" t="s">
        <v>69</v>
      </c>
      <c r="E37" s="72">
        <v>3607540</v>
      </c>
      <c r="F37" s="72">
        <v>0</v>
      </c>
      <c r="G37" s="72">
        <v>8218660</v>
      </c>
      <c r="H37" s="287">
        <f>SUM(E37:G37)</f>
        <v>11826200</v>
      </c>
    </row>
    <row r="38" spans="1:8" ht="24" customHeight="1" x14ac:dyDescent="0.15">
      <c r="A38" s="68"/>
      <c r="B38" s="286"/>
      <c r="C38" s="279"/>
      <c r="D38" s="302" t="s">
        <v>70</v>
      </c>
      <c r="E38" s="303">
        <f>(E36-E37)</f>
        <v>392460</v>
      </c>
      <c r="F38" s="303">
        <f>(F36-F37)</f>
        <v>0</v>
      </c>
      <c r="G38" s="303">
        <f>(G36-G37)</f>
        <v>2791340</v>
      </c>
      <c r="H38" s="304">
        <f>(H36-H37)</f>
        <v>3183800</v>
      </c>
    </row>
    <row r="39" spans="1:8" ht="24" customHeight="1" x14ac:dyDescent="0.15">
      <c r="A39" s="68"/>
      <c r="B39" s="286"/>
      <c r="C39" s="284" t="s">
        <v>78</v>
      </c>
      <c r="D39" s="299" t="s">
        <v>68</v>
      </c>
      <c r="E39" s="300">
        <v>0</v>
      </c>
      <c r="F39" s="300">
        <v>11000000</v>
      </c>
      <c r="G39" s="300">
        <v>10000000</v>
      </c>
      <c r="H39" s="301">
        <f>SUM(E39:G39)</f>
        <v>21000000</v>
      </c>
    </row>
    <row r="40" spans="1:8" ht="24" customHeight="1" x14ac:dyDescent="0.15">
      <c r="A40" s="68"/>
      <c r="B40" s="286"/>
      <c r="C40" s="286"/>
      <c r="D40" s="71" t="s">
        <v>69</v>
      </c>
      <c r="E40" s="72">
        <v>0</v>
      </c>
      <c r="F40" s="72">
        <v>6122929</v>
      </c>
      <c r="G40" s="72">
        <v>9913455</v>
      </c>
      <c r="H40" s="287">
        <f>SUM(E40:G40)</f>
        <v>16036384</v>
      </c>
    </row>
    <row r="41" spans="1:8" ht="24" customHeight="1" x14ac:dyDescent="0.15">
      <c r="A41" s="68"/>
      <c r="B41" s="286"/>
      <c r="C41" s="288"/>
      <c r="D41" s="302" t="s">
        <v>70</v>
      </c>
      <c r="E41" s="303">
        <f>(E39-E40)</f>
        <v>0</v>
      </c>
      <c r="F41" s="303">
        <f>(F39-F40)</f>
        <v>4877071</v>
      </c>
      <c r="G41" s="303">
        <f>(G39-G40)</f>
        <v>86545</v>
      </c>
      <c r="H41" s="304">
        <f>(H39-H40)</f>
        <v>4963616</v>
      </c>
    </row>
    <row r="42" spans="1:8" ht="24" customHeight="1" x14ac:dyDescent="0.15">
      <c r="A42" s="68"/>
      <c r="B42" s="286"/>
      <c r="C42" s="284" t="s">
        <v>79</v>
      </c>
      <c r="D42" s="299" t="s">
        <v>68</v>
      </c>
      <c r="E42" s="300">
        <v>1000000</v>
      </c>
      <c r="F42" s="300">
        <v>3000000</v>
      </c>
      <c r="G42" s="300">
        <v>32109000</v>
      </c>
      <c r="H42" s="301">
        <f>SUM(E42:G42)</f>
        <v>36109000</v>
      </c>
    </row>
    <row r="43" spans="1:8" ht="24" customHeight="1" x14ac:dyDescent="0.15">
      <c r="A43" s="68"/>
      <c r="B43" s="286"/>
      <c r="C43" s="286"/>
      <c r="D43" s="71" t="s">
        <v>69</v>
      </c>
      <c r="E43" s="72">
        <v>943000</v>
      </c>
      <c r="F43" s="72">
        <v>1137300</v>
      </c>
      <c r="G43" s="72">
        <v>13276470</v>
      </c>
      <c r="H43" s="287">
        <f>SUM(E43:G43)</f>
        <v>15356770</v>
      </c>
    </row>
    <row r="44" spans="1:8" ht="24" customHeight="1" x14ac:dyDescent="0.15">
      <c r="A44" s="68"/>
      <c r="B44" s="286"/>
      <c r="C44" s="288"/>
      <c r="D44" s="302" t="s">
        <v>70</v>
      </c>
      <c r="E44" s="303">
        <f>(E42-E43)</f>
        <v>57000</v>
      </c>
      <c r="F44" s="303">
        <f>(F42-F43)</f>
        <v>1862700</v>
      </c>
      <c r="G44" s="303">
        <f>(G42-G43)</f>
        <v>18832530</v>
      </c>
      <c r="H44" s="304">
        <f>(H42-H43)</f>
        <v>20752230</v>
      </c>
    </row>
    <row r="45" spans="1:8" ht="24" customHeight="1" x14ac:dyDescent="0.15">
      <c r="A45" s="68"/>
      <c r="B45" s="286"/>
      <c r="C45" s="291" t="s">
        <v>72</v>
      </c>
      <c r="D45" s="305" t="s">
        <v>68</v>
      </c>
      <c r="E45" s="306">
        <f t="shared" ref="E45:H47" si="1">SUM(E27,E30,E33,E36,E39,E42)</f>
        <v>39285270</v>
      </c>
      <c r="F45" s="306">
        <f t="shared" si="1"/>
        <v>25320000</v>
      </c>
      <c r="G45" s="306">
        <f t="shared" si="1"/>
        <v>62333730</v>
      </c>
      <c r="H45" s="307">
        <f t="shared" si="1"/>
        <v>126939000</v>
      </c>
    </row>
    <row r="46" spans="1:8" ht="24" customHeight="1" x14ac:dyDescent="0.15">
      <c r="A46" s="68"/>
      <c r="B46" s="286"/>
      <c r="C46" s="293"/>
      <c r="D46" s="89" t="s">
        <v>69</v>
      </c>
      <c r="E46" s="91">
        <f t="shared" si="1"/>
        <v>38615180</v>
      </c>
      <c r="F46" s="91">
        <f>SUM(F28,F31,F34,F37,F40,F43)</f>
        <v>13597854</v>
      </c>
      <c r="G46" s="91">
        <f t="shared" si="1"/>
        <v>39983565</v>
      </c>
      <c r="H46" s="294">
        <f>SUM(H28,H31,H34,H37,H40,H43)</f>
        <v>92196599</v>
      </c>
    </row>
    <row r="47" spans="1:8" ht="24" customHeight="1" x14ac:dyDescent="0.15">
      <c r="A47" s="68"/>
      <c r="B47" s="288"/>
      <c r="C47" s="295"/>
      <c r="D47" s="296" t="s">
        <v>70</v>
      </c>
      <c r="E47" s="297">
        <f t="shared" si="1"/>
        <v>670090</v>
      </c>
      <c r="F47" s="297">
        <f t="shared" si="1"/>
        <v>11722146</v>
      </c>
      <c r="G47" s="297">
        <f t="shared" si="1"/>
        <v>22350165</v>
      </c>
      <c r="H47" s="298">
        <f t="shared" si="1"/>
        <v>34742401</v>
      </c>
    </row>
    <row r="48" spans="1:8" ht="24" customHeight="1" x14ac:dyDescent="0.15">
      <c r="A48" s="68"/>
      <c r="B48" s="308" t="s">
        <v>72</v>
      </c>
      <c r="C48" s="309"/>
      <c r="D48" s="110" t="s">
        <v>68</v>
      </c>
      <c r="E48" s="111">
        <f t="shared" ref="E48:H50" si="2">SUM(E24,E45)</f>
        <v>1068727850</v>
      </c>
      <c r="F48" s="111">
        <f t="shared" si="2"/>
        <v>48758412</v>
      </c>
      <c r="G48" s="111">
        <f t="shared" si="2"/>
        <v>125299508</v>
      </c>
      <c r="H48" s="112">
        <f t="shared" si="2"/>
        <v>1242785770</v>
      </c>
    </row>
    <row r="49" spans="1:8" ht="24" customHeight="1" x14ac:dyDescent="0.15">
      <c r="A49" s="68"/>
      <c r="B49" s="310"/>
      <c r="C49" s="311"/>
      <c r="D49" s="115" t="s">
        <v>69</v>
      </c>
      <c r="E49" s="116">
        <f t="shared" si="2"/>
        <v>1060269000</v>
      </c>
      <c r="F49" s="116">
        <f t="shared" si="2"/>
        <v>33402404</v>
      </c>
      <c r="G49" s="116">
        <f t="shared" si="2"/>
        <v>77141065</v>
      </c>
      <c r="H49" s="117">
        <f t="shared" si="2"/>
        <v>1170812469</v>
      </c>
    </row>
    <row r="50" spans="1:8" ht="24" customHeight="1" x14ac:dyDescent="0.15">
      <c r="A50" s="118"/>
      <c r="B50" s="310"/>
      <c r="C50" s="311"/>
      <c r="D50" s="312" t="s">
        <v>70</v>
      </c>
      <c r="E50" s="313">
        <f t="shared" si="2"/>
        <v>8458850</v>
      </c>
      <c r="F50" s="313">
        <f t="shared" si="2"/>
        <v>15356008</v>
      </c>
      <c r="G50" s="313">
        <f t="shared" si="2"/>
        <v>48158443</v>
      </c>
      <c r="H50" s="314">
        <f t="shared" si="2"/>
        <v>71973301</v>
      </c>
    </row>
    <row r="51" spans="1:8" ht="24" customHeight="1" x14ac:dyDescent="0.15">
      <c r="A51" s="139" t="s">
        <v>80</v>
      </c>
      <c r="B51" s="284" t="s">
        <v>81</v>
      </c>
      <c r="C51" s="279" t="s">
        <v>82</v>
      </c>
      <c r="D51" s="299" t="s">
        <v>68</v>
      </c>
      <c r="E51" s="300">
        <v>0</v>
      </c>
      <c r="F51" s="300">
        <v>0</v>
      </c>
      <c r="G51" s="300">
        <v>49500000</v>
      </c>
      <c r="H51" s="301">
        <f>SUM(E51:G51)</f>
        <v>49500000</v>
      </c>
    </row>
    <row r="52" spans="1:8" ht="24" customHeight="1" x14ac:dyDescent="0.15">
      <c r="A52" s="68"/>
      <c r="B52" s="286"/>
      <c r="C52" s="279"/>
      <c r="D52" s="71" t="s">
        <v>69</v>
      </c>
      <c r="E52" s="72">
        <v>0</v>
      </c>
      <c r="F52" s="72">
        <v>0</v>
      </c>
      <c r="G52" s="72">
        <v>7360000</v>
      </c>
      <c r="H52" s="287">
        <f>SUM(E52:G52)</f>
        <v>7360000</v>
      </c>
    </row>
    <row r="53" spans="1:8" ht="24" customHeight="1" x14ac:dyDescent="0.15">
      <c r="A53" s="68"/>
      <c r="B53" s="286"/>
      <c r="C53" s="279"/>
      <c r="D53" s="302" t="s">
        <v>70</v>
      </c>
      <c r="E53" s="303">
        <f>(E51-E52)</f>
        <v>0</v>
      </c>
      <c r="F53" s="303">
        <f>(F51-F52)</f>
        <v>0</v>
      </c>
      <c r="G53" s="303">
        <f>(G51-G52)</f>
        <v>42140000</v>
      </c>
      <c r="H53" s="304">
        <f>(H51-H52)</f>
        <v>42140000</v>
      </c>
    </row>
    <row r="54" spans="1:8" ht="24" customHeight="1" x14ac:dyDescent="0.15">
      <c r="A54" s="68"/>
      <c r="B54" s="286"/>
      <c r="C54" s="279" t="s">
        <v>83</v>
      </c>
      <c r="D54" s="299" t="s">
        <v>68</v>
      </c>
      <c r="E54" s="300">
        <v>0</v>
      </c>
      <c r="F54" s="300">
        <v>0</v>
      </c>
      <c r="G54" s="300">
        <v>201000000</v>
      </c>
      <c r="H54" s="301">
        <f>SUM(E54:G54)</f>
        <v>201000000</v>
      </c>
    </row>
    <row r="55" spans="1:8" ht="24" customHeight="1" x14ac:dyDescent="0.15">
      <c r="A55" s="68"/>
      <c r="B55" s="286"/>
      <c r="C55" s="279"/>
      <c r="D55" s="71" t="s">
        <v>69</v>
      </c>
      <c r="E55" s="72">
        <v>0</v>
      </c>
      <c r="F55" s="72">
        <v>0</v>
      </c>
      <c r="G55" s="72">
        <v>43771900</v>
      </c>
      <c r="H55" s="287">
        <f>SUM(E55:G55)</f>
        <v>43771900</v>
      </c>
    </row>
    <row r="56" spans="1:8" ht="24" customHeight="1" x14ac:dyDescent="0.15">
      <c r="A56" s="68"/>
      <c r="B56" s="286"/>
      <c r="C56" s="279"/>
      <c r="D56" s="302" t="s">
        <v>70</v>
      </c>
      <c r="E56" s="303">
        <f>(E54-E55)</f>
        <v>0</v>
      </c>
      <c r="F56" s="303">
        <f>(F54-F55)</f>
        <v>0</v>
      </c>
      <c r="G56" s="303">
        <f>(G54-G55)</f>
        <v>157228100</v>
      </c>
      <c r="H56" s="304">
        <f>(H54-H55)</f>
        <v>157228100</v>
      </c>
    </row>
    <row r="57" spans="1:8" ht="24" customHeight="1" x14ac:dyDescent="0.15">
      <c r="A57" s="68"/>
      <c r="B57" s="286"/>
      <c r="C57" s="279" t="s">
        <v>84</v>
      </c>
      <c r="D57" s="299" t="s">
        <v>68</v>
      </c>
      <c r="E57" s="300">
        <v>4000000</v>
      </c>
      <c r="F57" s="300">
        <v>0</v>
      </c>
      <c r="G57" s="300">
        <v>21960000</v>
      </c>
      <c r="H57" s="301">
        <f>SUM(E57:G57)</f>
        <v>25960000</v>
      </c>
    </row>
    <row r="58" spans="1:8" ht="24" customHeight="1" x14ac:dyDescent="0.15">
      <c r="A58" s="68"/>
      <c r="B58" s="286"/>
      <c r="C58" s="279"/>
      <c r="D58" s="71" t="s">
        <v>69</v>
      </c>
      <c r="E58" s="72">
        <v>3474800</v>
      </c>
      <c r="F58" s="72">
        <v>0</v>
      </c>
      <c r="G58" s="72">
        <v>11512480</v>
      </c>
      <c r="H58" s="287">
        <f>SUM(E58:G58)</f>
        <v>14987280</v>
      </c>
    </row>
    <row r="59" spans="1:8" ht="24" customHeight="1" x14ac:dyDescent="0.15">
      <c r="A59" s="68"/>
      <c r="B59" s="286"/>
      <c r="C59" s="279"/>
      <c r="D59" s="302" t="s">
        <v>70</v>
      </c>
      <c r="E59" s="303">
        <f>(E57-E58)</f>
        <v>525200</v>
      </c>
      <c r="F59" s="303">
        <f>(F57-F58)</f>
        <v>0</v>
      </c>
      <c r="G59" s="303">
        <f>(G57-G58)</f>
        <v>10447520</v>
      </c>
      <c r="H59" s="304">
        <f>(H57-H58)</f>
        <v>10972720</v>
      </c>
    </row>
    <row r="60" spans="1:8" ht="24" customHeight="1" x14ac:dyDescent="0.15">
      <c r="A60" s="68"/>
      <c r="B60" s="286"/>
      <c r="C60" s="291" t="s">
        <v>72</v>
      </c>
      <c r="D60" s="305" t="s">
        <v>68</v>
      </c>
      <c r="E60" s="306">
        <f>SUM(E51,E54,E57)</f>
        <v>4000000</v>
      </c>
      <c r="F60" s="306">
        <f t="shared" ref="E60:I62" si="3">SUM(F51,F54,F57)</f>
        <v>0</v>
      </c>
      <c r="G60" s="306">
        <f t="shared" si="3"/>
        <v>272460000</v>
      </c>
      <c r="H60" s="307">
        <f t="shared" si="3"/>
        <v>276460000</v>
      </c>
    </row>
    <row r="61" spans="1:8" ht="24" customHeight="1" x14ac:dyDescent="0.15">
      <c r="A61" s="68"/>
      <c r="B61" s="286"/>
      <c r="C61" s="293"/>
      <c r="D61" s="89" t="s">
        <v>69</v>
      </c>
      <c r="E61" s="91">
        <f>SUM(E52,E55,E58)</f>
        <v>3474800</v>
      </c>
      <c r="F61" s="91">
        <f t="shared" si="3"/>
        <v>0</v>
      </c>
      <c r="G61" s="91">
        <f t="shared" si="3"/>
        <v>62644380</v>
      </c>
      <c r="H61" s="294">
        <f t="shared" si="3"/>
        <v>66119180</v>
      </c>
    </row>
    <row r="62" spans="1:8" ht="24" customHeight="1" x14ac:dyDescent="0.15">
      <c r="A62" s="68"/>
      <c r="B62" s="288"/>
      <c r="C62" s="295"/>
      <c r="D62" s="296" t="s">
        <v>70</v>
      </c>
      <c r="E62" s="297">
        <f t="shared" si="3"/>
        <v>525200</v>
      </c>
      <c r="F62" s="297">
        <f t="shared" si="3"/>
        <v>0</v>
      </c>
      <c r="G62" s="297">
        <f t="shared" si="3"/>
        <v>209815620</v>
      </c>
      <c r="H62" s="298">
        <f t="shared" si="3"/>
        <v>210340820</v>
      </c>
    </row>
    <row r="63" spans="1:8" ht="24" customHeight="1" x14ac:dyDescent="0.15">
      <c r="A63" s="68"/>
      <c r="B63" s="308" t="s">
        <v>72</v>
      </c>
      <c r="C63" s="309"/>
      <c r="D63" s="315" t="s">
        <v>68</v>
      </c>
      <c r="E63" s="316">
        <f>SUM(E51,E54,E57)</f>
        <v>4000000</v>
      </c>
      <c r="F63" s="316">
        <f t="shared" ref="E63:I65" si="4">(F60)</f>
        <v>0</v>
      </c>
      <c r="G63" s="316">
        <f t="shared" si="4"/>
        <v>272460000</v>
      </c>
      <c r="H63" s="317">
        <f t="shared" si="4"/>
        <v>276460000</v>
      </c>
    </row>
    <row r="64" spans="1:8" ht="24" customHeight="1" x14ac:dyDescent="0.15">
      <c r="A64" s="68"/>
      <c r="B64" s="310"/>
      <c r="C64" s="311"/>
      <c r="D64" s="186" t="s">
        <v>38</v>
      </c>
      <c r="E64" s="150">
        <f t="shared" si="4"/>
        <v>3474800</v>
      </c>
      <c r="F64" s="150">
        <f t="shared" si="4"/>
        <v>0</v>
      </c>
      <c r="G64" s="150">
        <f t="shared" si="4"/>
        <v>62644380</v>
      </c>
      <c r="H64" s="318">
        <f t="shared" si="4"/>
        <v>66119180</v>
      </c>
    </row>
    <row r="65" spans="1:8" ht="24" customHeight="1" x14ac:dyDescent="0.15">
      <c r="A65" s="118"/>
      <c r="B65" s="319"/>
      <c r="C65" s="320"/>
      <c r="D65" s="321" t="s">
        <v>39</v>
      </c>
      <c r="E65" s="322">
        <f t="shared" si="4"/>
        <v>525200</v>
      </c>
      <c r="F65" s="322">
        <f t="shared" si="4"/>
        <v>0</v>
      </c>
      <c r="G65" s="322">
        <f t="shared" si="4"/>
        <v>209815620</v>
      </c>
      <c r="H65" s="323">
        <f t="shared" si="4"/>
        <v>210340820</v>
      </c>
    </row>
    <row r="66" spans="1:8" ht="24" customHeight="1" x14ac:dyDescent="0.15">
      <c r="A66" s="139" t="s">
        <v>85</v>
      </c>
      <c r="B66" s="284" t="s">
        <v>86</v>
      </c>
      <c r="C66" s="284" t="s">
        <v>87</v>
      </c>
      <c r="D66" s="324" t="s">
        <v>37</v>
      </c>
      <c r="E66" s="325">
        <v>69000000</v>
      </c>
      <c r="F66" s="326">
        <v>16000000</v>
      </c>
      <c r="G66" s="325">
        <v>0</v>
      </c>
      <c r="H66" s="327">
        <f>SUM(E66:G66)</f>
        <v>85000000</v>
      </c>
    </row>
    <row r="67" spans="1:8" ht="24" customHeight="1" x14ac:dyDescent="0.15">
      <c r="A67" s="68"/>
      <c r="B67" s="286"/>
      <c r="C67" s="286"/>
      <c r="D67" s="328" t="s">
        <v>38</v>
      </c>
      <c r="E67" s="329">
        <v>65398702</v>
      </c>
      <c r="F67" s="330">
        <v>15151099</v>
      </c>
      <c r="G67" s="329">
        <v>0</v>
      </c>
      <c r="H67" s="331">
        <f>SUM(E67:G67)</f>
        <v>80549801</v>
      </c>
    </row>
    <row r="68" spans="1:8" ht="24" customHeight="1" x14ac:dyDescent="0.15">
      <c r="A68" s="68"/>
      <c r="B68" s="286"/>
      <c r="C68" s="286"/>
      <c r="D68" s="332" t="s">
        <v>39</v>
      </c>
      <c r="E68" s="333">
        <f>(E66-E67)</f>
        <v>3601298</v>
      </c>
      <c r="F68" s="334">
        <f>(F66-F67)</f>
        <v>848901</v>
      </c>
      <c r="G68" s="333">
        <f>(G66-G67)</f>
        <v>0</v>
      </c>
      <c r="H68" s="335">
        <f>(H66-H67)</f>
        <v>4450199</v>
      </c>
    </row>
    <row r="69" spans="1:8" ht="24" customHeight="1" x14ac:dyDescent="0.15">
      <c r="A69" s="68"/>
      <c r="B69" s="286"/>
      <c r="C69" s="279" t="s">
        <v>88</v>
      </c>
      <c r="D69" s="336" t="s">
        <v>37</v>
      </c>
      <c r="E69" s="337">
        <v>14000000</v>
      </c>
      <c r="F69" s="337">
        <v>0</v>
      </c>
      <c r="G69" s="337">
        <v>4000000</v>
      </c>
      <c r="H69" s="301">
        <f>SUM(E69:G69)</f>
        <v>18000000</v>
      </c>
    </row>
    <row r="70" spans="1:8" ht="24" customHeight="1" x14ac:dyDescent="0.15">
      <c r="A70" s="68"/>
      <c r="B70" s="286"/>
      <c r="C70" s="279"/>
      <c r="D70" s="163" t="s">
        <v>38</v>
      </c>
      <c r="E70" s="165">
        <v>11623145</v>
      </c>
      <c r="F70" s="165">
        <v>0</v>
      </c>
      <c r="G70" s="165">
        <v>3590975</v>
      </c>
      <c r="H70" s="287">
        <f>SUM(E70:G70)</f>
        <v>15214120</v>
      </c>
    </row>
    <row r="71" spans="1:8" ht="24" customHeight="1" x14ac:dyDescent="0.15">
      <c r="A71" s="68"/>
      <c r="B71" s="286"/>
      <c r="C71" s="279"/>
      <c r="D71" s="338" t="s">
        <v>39</v>
      </c>
      <c r="E71" s="303">
        <f>(E69-E70)</f>
        <v>2376855</v>
      </c>
      <c r="F71" s="165">
        <f>(F69-F70)</f>
        <v>0</v>
      </c>
      <c r="G71" s="303">
        <f>(G69-G70)</f>
        <v>409025</v>
      </c>
      <c r="H71" s="339">
        <f>(H69-H70)</f>
        <v>2785880</v>
      </c>
    </row>
    <row r="72" spans="1:8" ht="24" customHeight="1" x14ac:dyDescent="0.15">
      <c r="A72" s="68"/>
      <c r="B72" s="286"/>
      <c r="C72" s="279" t="s">
        <v>89</v>
      </c>
      <c r="D72" s="336" t="s">
        <v>37</v>
      </c>
      <c r="E72" s="337">
        <v>10000000</v>
      </c>
      <c r="F72" s="337">
        <v>0</v>
      </c>
      <c r="G72" s="337">
        <v>7200000</v>
      </c>
      <c r="H72" s="301">
        <f>SUM(E72:G72)</f>
        <v>17200000</v>
      </c>
    </row>
    <row r="73" spans="1:8" ht="24" customHeight="1" x14ac:dyDescent="0.15">
      <c r="A73" s="68"/>
      <c r="B73" s="286"/>
      <c r="C73" s="279"/>
      <c r="D73" s="163" t="s">
        <v>38</v>
      </c>
      <c r="E73" s="165">
        <v>7952518</v>
      </c>
      <c r="F73" s="165">
        <v>0</v>
      </c>
      <c r="G73" s="165">
        <v>6997996</v>
      </c>
      <c r="H73" s="287">
        <f>SUM(E73:G73)</f>
        <v>14950514</v>
      </c>
    </row>
    <row r="74" spans="1:8" ht="24" customHeight="1" x14ac:dyDescent="0.15">
      <c r="A74" s="68"/>
      <c r="B74" s="286"/>
      <c r="C74" s="279"/>
      <c r="D74" s="338" t="s">
        <v>39</v>
      </c>
      <c r="E74" s="303">
        <f>(E72-E73)</f>
        <v>2047482</v>
      </c>
      <c r="F74" s="167">
        <f>(F72-F73)</f>
        <v>0</v>
      </c>
      <c r="G74" s="303">
        <f>(G72-G73)</f>
        <v>202004</v>
      </c>
      <c r="H74" s="340">
        <f>(H72-H73)</f>
        <v>2249486</v>
      </c>
    </row>
    <row r="75" spans="1:8" ht="24" customHeight="1" x14ac:dyDescent="0.15">
      <c r="A75" s="68"/>
      <c r="B75" s="286"/>
      <c r="C75" s="279" t="s">
        <v>90</v>
      </c>
      <c r="D75" s="336" t="s">
        <v>37</v>
      </c>
      <c r="E75" s="337">
        <v>5000000</v>
      </c>
      <c r="F75" s="337">
        <v>0</v>
      </c>
      <c r="G75" s="337">
        <v>10300000</v>
      </c>
      <c r="H75" s="301">
        <f>SUM(E75:G75)</f>
        <v>15300000</v>
      </c>
    </row>
    <row r="76" spans="1:8" ht="24" customHeight="1" x14ac:dyDescent="0.15">
      <c r="A76" s="68"/>
      <c r="B76" s="286"/>
      <c r="C76" s="279"/>
      <c r="D76" s="163" t="s">
        <v>38</v>
      </c>
      <c r="E76" s="329">
        <v>3942710</v>
      </c>
      <c r="F76" s="165">
        <v>0</v>
      </c>
      <c r="G76" s="165">
        <v>7781550</v>
      </c>
      <c r="H76" s="287">
        <f>SUM(E76:G76)</f>
        <v>11724260</v>
      </c>
    </row>
    <row r="77" spans="1:8" ht="24" customHeight="1" x14ac:dyDescent="0.15">
      <c r="A77" s="68"/>
      <c r="B77" s="286"/>
      <c r="C77" s="279"/>
      <c r="D77" s="338" t="s">
        <v>39</v>
      </c>
      <c r="E77" s="303">
        <f>(E75-E76)</f>
        <v>1057290</v>
      </c>
      <c r="F77" s="165">
        <f>(F75-F76)</f>
        <v>0</v>
      </c>
      <c r="G77" s="303">
        <f>(G75-G76)</f>
        <v>2518450</v>
      </c>
      <c r="H77" s="339">
        <f>(H75-H76)</f>
        <v>3575740</v>
      </c>
    </row>
    <row r="78" spans="1:8" ht="24" customHeight="1" x14ac:dyDescent="0.15">
      <c r="A78" s="68"/>
      <c r="B78" s="286"/>
      <c r="C78" s="279" t="s">
        <v>91</v>
      </c>
      <c r="D78" s="336" t="s">
        <v>37</v>
      </c>
      <c r="E78" s="337">
        <v>1000000</v>
      </c>
      <c r="F78" s="337">
        <v>0</v>
      </c>
      <c r="G78" s="337">
        <v>0</v>
      </c>
      <c r="H78" s="301">
        <f>SUM(E78:G78)</f>
        <v>1000000</v>
      </c>
    </row>
    <row r="79" spans="1:8" ht="24" customHeight="1" x14ac:dyDescent="0.15">
      <c r="A79" s="68"/>
      <c r="B79" s="286"/>
      <c r="C79" s="279"/>
      <c r="D79" s="163" t="s">
        <v>38</v>
      </c>
      <c r="E79" s="165">
        <v>0</v>
      </c>
      <c r="F79" s="165">
        <v>0</v>
      </c>
      <c r="G79" s="165">
        <v>0</v>
      </c>
      <c r="H79" s="287">
        <f>SUM(E79:G79)</f>
        <v>0</v>
      </c>
    </row>
    <row r="80" spans="1:8" ht="24" customHeight="1" x14ac:dyDescent="0.15">
      <c r="A80" s="68"/>
      <c r="B80" s="286"/>
      <c r="C80" s="279"/>
      <c r="D80" s="338" t="s">
        <v>39</v>
      </c>
      <c r="E80" s="165">
        <f>(E78-E79)</f>
        <v>1000000</v>
      </c>
      <c r="F80" s="165">
        <f>(F78-F79)</f>
        <v>0</v>
      </c>
      <c r="G80" s="165">
        <f>(G78-G79)</f>
        <v>0</v>
      </c>
      <c r="H80" s="339">
        <f>(H78-H79)</f>
        <v>1000000</v>
      </c>
    </row>
    <row r="81" spans="1:8" ht="24" customHeight="1" x14ac:dyDescent="0.15">
      <c r="A81" s="68"/>
      <c r="B81" s="286"/>
      <c r="C81" s="279" t="s">
        <v>92</v>
      </c>
      <c r="D81" s="341" t="s">
        <v>37</v>
      </c>
      <c r="E81" s="342">
        <v>0</v>
      </c>
      <c r="F81" s="342">
        <v>0</v>
      </c>
      <c r="G81" s="342">
        <v>600000</v>
      </c>
      <c r="H81" s="327">
        <f>SUM(E81:G81)</f>
        <v>600000</v>
      </c>
    </row>
    <row r="82" spans="1:8" ht="24" customHeight="1" x14ac:dyDescent="0.15">
      <c r="A82" s="68"/>
      <c r="B82" s="286"/>
      <c r="C82" s="279"/>
      <c r="D82" s="328" t="s">
        <v>38</v>
      </c>
      <c r="E82" s="329">
        <v>0</v>
      </c>
      <c r="F82" s="329">
        <v>0</v>
      </c>
      <c r="G82" s="329">
        <v>0</v>
      </c>
      <c r="H82" s="331">
        <f>SUM(E82:G82)</f>
        <v>0</v>
      </c>
    </row>
    <row r="83" spans="1:8" ht="24" customHeight="1" x14ac:dyDescent="0.15">
      <c r="A83" s="68"/>
      <c r="B83" s="286"/>
      <c r="C83" s="279"/>
      <c r="D83" s="332" t="s">
        <v>39</v>
      </c>
      <c r="E83" s="333">
        <f>(E81-E82)</f>
        <v>0</v>
      </c>
      <c r="F83" s="333">
        <f>(F81-F82)</f>
        <v>0</v>
      </c>
      <c r="G83" s="333">
        <f>(G81-G82)</f>
        <v>600000</v>
      </c>
      <c r="H83" s="343">
        <f>(H81-H82)</f>
        <v>600000</v>
      </c>
    </row>
    <row r="84" spans="1:8" ht="24" customHeight="1" x14ac:dyDescent="0.15">
      <c r="A84" s="68"/>
      <c r="B84" s="286"/>
      <c r="C84" s="279" t="s">
        <v>93</v>
      </c>
      <c r="D84" s="336" t="s">
        <v>37</v>
      </c>
      <c r="E84" s="337">
        <v>0</v>
      </c>
      <c r="F84" s="337">
        <v>0</v>
      </c>
      <c r="G84" s="337">
        <v>600000</v>
      </c>
      <c r="H84" s="301">
        <f>SUM(E84:G84)</f>
        <v>600000</v>
      </c>
    </row>
    <row r="85" spans="1:8" ht="24" customHeight="1" x14ac:dyDescent="0.15">
      <c r="A85" s="68"/>
      <c r="B85" s="286"/>
      <c r="C85" s="279"/>
      <c r="D85" s="163" t="s">
        <v>38</v>
      </c>
      <c r="E85" s="165">
        <v>0</v>
      </c>
      <c r="F85" s="165">
        <v>0</v>
      </c>
      <c r="G85" s="165">
        <v>398480</v>
      </c>
      <c r="H85" s="287">
        <f>SUM(E85:G85)</f>
        <v>398480</v>
      </c>
    </row>
    <row r="86" spans="1:8" ht="24" customHeight="1" x14ac:dyDescent="0.15">
      <c r="A86" s="68"/>
      <c r="B86" s="286"/>
      <c r="C86" s="279"/>
      <c r="D86" s="338" t="s">
        <v>39</v>
      </c>
      <c r="E86" s="165">
        <f>(E84-E85)</f>
        <v>0</v>
      </c>
      <c r="F86" s="165">
        <f>(F84-F85)</f>
        <v>0</v>
      </c>
      <c r="G86" s="165">
        <f>(G84-G85)</f>
        <v>201520</v>
      </c>
      <c r="H86" s="339">
        <f>(H84-H85)</f>
        <v>201520</v>
      </c>
    </row>
    <row r="87" spans="1:8" ht="24" customHeight="1" x14ac:dyDescent="0.15">
      <c r="A87" s="68"/>
      <c r="B87" s="286"/>
      <c r="C87" s="279" t="s">
        <v>94</v>
      </c>
      <c r="D87" s="341" t="s">
        <v>37</v>
      </c>
      <c r="E87" s="342">
        <v>17000000</v>
      </c>
      <c r="F87" s="342">
        <v>0</v>
      </c>
      <c r="G87" s="342">
        <v>11800000</v>
      </c>
      <c r="H87" s="327">
        <f>SUM(E87:G87)</f>
        <v>28800000</v>
      </c>
    </row>
    <row r="88" spans="1:8" ht="24" customHeight="1" x14ac:dyDescent="0.15">
      <c r="A88" s="68"/>
      <c r="B88" s="286"/>
      <c r="C88" s="279"/>
      <c r="D88" s="328" t="s">
        <v>38</v>
      </c>
      <c r="E88" s="329">
        <v>15519675</v>
      </c>
      <c r="F88" s="329">
        <v>0</v>
      </c>
      <c r="G88" s="329">
        <v>2882435</v>
      </c>
      <c r="H88" s="331">
        <f>SUM(E88:G88)</f>
        <v>18402110</v>
      </c>
    </row>
    <row r="89" spans="1:8" ht="24" customHeight="1" x14ac:dyDescent="0.15">
      <c r="A89" s="68"/>
      <c r="B89" s="286"/>
      <c r="C89" s="279"/>
      <c r="D89" s="332" t="s">
        <v>39</v>
      </c>
      <c r="E89" s="333">
        <f>(E87-E88)</f>
        <v>1480325</v>
      </c>
      <c r="F89" s="333">
        <f>(F87-F88)</f>
        <v>0</v>
      </c>
      <c r="G89" s="333">
        <f>(G87-G88)</f>
        <v>8917565</v>
      </c>
      <c r="H89" s="343">
        <f>(H87-H88)</f>
        <v>10397890</v>
      </c>
    </row>
    <row r="90" spans="1:8" ht="24" customHeight="1" x14ac:dyDescent="0.15">
      <c r="A90" s="68"/>
      <c r="B90" s="286"/>
      <c r="C90" s="291" t="s">
        <v>43</v>
      </c>
      <c r="D90" s="344" t="s">
        <v>37</v>
      </c>
      <c r="E90" s="345">
        <f>SUM(E66,E69,E72,E75,E78,E81,E84,E87)</f>
        <v>116000000</v>
      </c>
      <c r="F90" s="345">
        <f>SUM(F66,,F69,F72,F75,F78,F81,F84,F87)</f>
        <v>16000000</v>
      </c>
      <c r="G90" s="345">
        <f>SUM(G66,G69,G72,G75,G78,G81,G84,G87)</f>
        <v>34500000</v>
      </c>
      <c r="H90" s="346">
        <f>SUM(H66,,H69,H72,H75,H78,H81,H84,H87)</f>
        <v>166500000</v>
      </c>
    </row>
    <row r="91" spans="1:8" ht="24" customHeight="1" x14ac:dyDescent="0.15">
      <c r="A91" s="68"/>
      <c r="B91" s="286"/>
      <c r="C91" s="293"/>
      <c r="D91" s="174" t="s">
        <v>38</v>
      </c>
      <c r="E91" s="176">
        <f>SUM(E67,E70,E73,E76,E79,E82,E85,E88)</f>
        <v>104436750</v>
      </c>
      <c r="F91" s="176">
        <f>SUM(F67,F70,F73,F76,F79,F82,F85,F88)</f>
        <v>15151099</v>
      </c>
      <c r="G91" s="176">
        <f>SUM(G67,G70,G73,G76,G79,G82,G85,G88)</f>
        <v>21651436</v>
      </c>
      <c r="H91" s="226">
        <f>SUM(H67,H70,H73,H76,H79,H82,H85,H88)</f>
        <v>141239285</v>
      </c>
    </row>
    <row r="92" spans="1:8" ht="24" customHeight="1" x14ac:dyDescent="0.15">
      <c r="A92" s="68"/>
      <c r="B92" s="288"/>
      <c r="C92" s="295"/>
      <c r="D92" s="347" t="s">
        <v>39</v>
      </c>
      <c r="E92" s="297">
        <f>SUM(E68,E71,E74,E77,E80,E83,E86,E89)</f>
        <v>11563250</v>
      </c>
      <c r="F92" s="297">
        <f>SUM(F68,F71,F74,F77,F80,F83,F86,F89)</f>
        <v>848901</v>
      </c>
      <c r="G92" s="297">
        <f>SUM(G68,G71,G74,G77,G80,G83,G86,G89)</f>
        <v>12848564</v>
      </c>
      <c r="H92" s="298">
        <f>SUM(H68,H71,H74,H77,H80,H83,H86,H89)</f>
        <v>25260715</v>
      </c>
    </row>
    <row r="93" spans="1:8" ht="24" customHeight="1" x14ac:dyDescent="0.15">
      <c r="A93" s="68"/>
      <c r="B93" s="284" t="s">
        <v>95</v>
      </c>
      <c r="C93" s="286" t="s">
        <v>96</v>
      </c>
      <c r="D93" s="348" t="s">
        <v>37</v>
      </c>
      <c r="E93" s="349">
        <v>0</v>
      </c>
      <c r="F93" s="349">
        <v>0</v>
      </c>
      <c r="G93" s="349">
        <v>2000000</v>
      </c>
      <c r="H93" s="301">
        <f>SUM(E93:G93)</f>
        <v>2000000</v>
      </c>
    </row>
    <row r="94" spans="1:8" ht="24" customHeight="1" x14ac:dyDescent="0.15">
      <c r="A94" s="68"/>
      <c r="B94" s="286"/>
      <c r="C94" s="286"/>
      <c r="D94" s="163" t="s">
        <v>38</v>
      </c>
      <c r="E94" s="165">
        <v>0</v>
      </c>
      <c r="F94" s="165">
        <v>0</v>
      </c>
      <c r="G94" s="165">
        <v>0</v>
      </c>
      <c r="H94" s="287">
        <f>SUM(E94:G94)</f>
        <v>0</v>
      </c>
    </row>
    <row r="95" spans="1:8" ht="24" customHeight="1" x14ac:dyDescent="0.15">
      <c r="A95" s="68"/>
      <c r="B95" s="286"/>
      <c r="C95" s="288"/>
      <c r="D95" s="338" t="s">
        <v>39</v>
      </c>
      <c r="E95" s="303">
        <f>(E93-E94)</f>
        <v>0</v>
      </c>
      <c r="F95" s="165">
        <f>(F93-F94)</f>
        <v>0</v>
      </c>
      <c r="G95" s="303">
        <f>(G93-G94)</f>
        <v>2000000</v>
      </c>
      <c r="H95" s="339">
        <f>(H93-H94)</f>
        <v>2000000</v>
      </c>
    </row>
    <row r="96" spans="1:8" ht="24" customHeight="1" x14ac:dyDescent="0.15">
      <c r="A96" s="68"/>
      <c r="B96" s="286"/>
      <c r="C96" s="284" t="s">
        <v>97</v>
      </c>
      <c r="D96" s="336" t="s">
        <v>37</v>
      </c>
      <c r="E96" s="337">
        <v>500000</v>
      </c>
      <c r="F96" s="337">
        <v>0</v>
      </c>
      <c r="G96" s="337">
        <v>500000</v>
      </c>
      <c r="H96" s="301">
        <f>SUM(E96:G96)</f>
        <v>1000000</v>
      </c>
    </row>
    <row r="97" spans="1:8" ht="24" customHeight="1" x14ac:dyDescent="0.15">
      <c r="A97" s="68"/>
      <c r="B97" s="286"/>
      <c r="C97" s="286"/>
      <c r="D97" s="163" t="s">
        <v>38</v>
      </c>
      <c r="E97" s="165">
        <v>111700</v>
      </c>
      <c r="F97" s="165">
        <v>0</v>
      </c>
      <c r="G97" s="165">
        <v>0</v>
      </c>
      <c r="H97" s="287">
        <f>SUM(E97:G97)</f>
        <v>111700</v>
      </c>
    </row>
    <row r="98" spans="1:8" ht="24" customHeight="1" x14ac:dyDescent="0.15">
      <c r="A98" s="68"/>
      <c r="B98" s="286"/>
      <c r="C98" s="286"/>
      <c r="D98" s="338" t="s">
        <v>39</v>
      </c>
      <c r="E98" s="303">
        <f>(E96-E97)</f>
        <v>388300</v>
      </c>
      <c r="F98" s="165">
        <f>(F96-F97)</f>
        <v>0</v>
      </c>
      <c r="G98" s="303">
        <f>(G96-G97)</f>
        <v>500000</v>
      </c>
      <c r="H98" s="339">
        <f>(H96-H97)</f>
        <v>888300</v>
      </c>
    </row>
    <row r="99" spans="1:8" ht="24" customHeight="1" x14ac:dyDescent="0.15">
      <c r="A99" s="68"/>
      <c r="B99" s="286"/>
      <c r="C99" s="279" t="s">
        <v>98</v>
      </c>
      <c r="D99" s="336" t="s">
        <v>37</v>
      </c>
      <c r="E99" s="337">
        <v>400000</v>
      </c>
      <c r="F99" s="337">
        <v>0</v>
      </c>
      <c r="G99" s="337">
        <v>0</v>
      </c>
      <c r="H99" s="301">
        <f>SUM(E99:G99)</f>
        <v>400000</v>
      </c>
    </row>
    <row r="100" spans="1:8" ht="24" customHeight="1" x14ac:dyDescent="0.15">
      <c r="A100" s="68"/>
      <c r="B100" s="286"/>
      <c r="C100" s="279"/>
      <c r="D100" s="163" t="s">
        <v>38</v>
      </c>
      <c r="E100" s="165">
        <v>109000</v>
      </c>
      <c r="F100" s="165">
        <v>0</v>
      </c>
      <c r="G100" s="165">
        <v>0</v>
      </c>
      <c r="H100" s="287">
        <f>SUM(E100:G100)</f>
        <v>109000</v>
      </c>
    </row>
    <row r="101" spans="1:8" ht="24" customHeight="1" x14ac:dyDescent="0.15">
      <c r="A101" s="68"/>
      <c r="B101" s="286"/>
      <c r="C101" s="279"/>
      <c r="D101" s="338" t="s">
        <v>39</v>
      </c>
      <c r="E101" s="165">
        <f>(E99-E100)</f>
        <v>291000</v>
      </c>
      <c r="F101" s="303">
        <f>(F99-F100)</f>
        <v>0</v>
      </c>
      <c r="G101" s="165">
        <f>(G99-G100)</f>
        <v>0</v>
      </c>
      <c r="H101" s="304">
        <f>(H99-H100)</f>
        <v>291000</v>
      </c>
    </row>
    <row r="102" spans="1:8" ht="24" customHeight="1" x14ac:dyDescent="0.15">
      <c r="A102" s="68"/>
      <c r="B102" s="286"/>
      <c r="C102" s="279" t="s">
        <v>99</v>
      </c>
      <c r="D102" s="336" t="s">
        <v>37</v>
      </c>
      <c r="E102" s="337">
        <v>0</v>
      </c>
      <c r="F102" s="337">
        <v>1000000</v>
      </c>
      <c r="G102" s="337">
        <v>800000</v>
      </c>
      <c r="H102" s="301">
        <f>SUM(E102:G102)</f>
        <v>1800000</v>
      </c>
    </row>
    <row r="103" spans="1:8" ht="24" customHeight="1" x14ac:dyDescent="0.15">
      <c r="A103" s="68"/>
      <c r="B103" s="286"/>
      <c r="C103" s="279"/>
      <c r="D103" s="163" t="s">
        <v>38</v>
      </c>
      <c r="E103" s="165">
        <v>0</v>
      </c>
      <c r="F103" s="165">
        <v>300000</v>
      </c>
      <c r="G103" s="165">
        <v>750000</v>
      </c>
      <c r="H103" s="287">
        <f>SUM(E103:G103)</f>
        <v>1050000</v>
      </c>
    </row>
    <row r="104" spans="1:8" ht="24" customHeight="1" x14ac:dyDescent="0.15">
      <c r="A104" s="68"/>
      <c r="B104" s="286"/>
      <c r="C104" s="279"/>
      <c r="D104" s="338" t="s">
        <v>39</v>
      </c>
      <c r="E104" s="165">
        <f>(E102-E103)</f>
        <v>0</v>
      </c>
      <c r="F104" s="303">
        <f>(F102-F103)</f>
        <v>700000</v>
      </c>
      <c r="G104" s="165">
        <f>(G102-G103)</f>
        <v>50000</v>
      </c>
      <c r="H104" s="304">
        <f>(H102-H103)</f>
        <v>750000</v>
      </c>
    </row>
    <row r="105" spans="1:8" ht="24" customHeight="1" x14ac:dyDescent="0.15">
      <c r="A105" s="68"/>
      <c r="B105" s="286"/>
      <c r="C105" s="279" t="s">
        <v>100</v>
      </c>
      <c r="D105" s="336" t="s">
        <v>37</v>
      </c>
      <c r="E105" s="337">
        <v>0</v>
      </c>
      <c r="F105" s="337">
        <v>0</v>
      </c>
      <c r="G105" s="337">
        <v>4000000</v>
      </c>
      <c r="H105" s="301">
        <f>SUM(E105:G105)</f>
        <v>4000000</v>
      </c>
    </row>
    <row r="106" spans="1:8" ht="24" customHeight="1" x14ac:dyDescent="0.15">
      <c r="A106" s="68"/>
      <c r="B106" s="286"/>
      <c r="C106" s="279"/>
      <c r="D106" s="163" t="s">
        <v>38</v>
      </c>
      <c r="E106" s="165">
        <v>0</v>
      </c>
      <c r="F106" s="165">
        <v>0</v>
      </c>
      <c r="G106" s="165">
        <v>1200000</v>
      </c>
      <c r="H106" s="287">
        <f>SUM(E106:G106)</f>
        <v>1200000</v>
      </c>
    </row>
    <row r="107" spans="1:8" ht="24" customHeight="1" x14ac:dyDescent="0.15">
      <c r="A107" s="68"/>
      <c r="B107" s="286"/>
      <c r="C107" s="279"/>
      <c r="D107" s="338" t="s">
        <v>39</v>
      </c>
      <c r="E107" s="165">
        <f>(E105-E106)</f>
        <v>0</v>
      </c>
      <c r="F107" s="165">
        <f>(F105-F106)</f>
        <v>0</v>
      </c>
      <c r="G107" s="165">
        <f>(G105-G106)</f>
        <v>2800000</v>
      </c>
      <c r="H107" s="339">
        <f>(H105-H106)</f>
        <v>2800000</v>
      </c>
    </row>
    <row r="108" spans="1:8" ht="24" customHeight="1" x14ac:dyDescent="0.15">
      <c r="A108" s="68"/>
      <c r="B108" s="286"/>
      <c r="C108" s="279" t="s">
        <v>101</v>
      </c>
      <c r="D108" s="336" t="s">
        <v>37</v>
      </c>
      <c r="E108" s="337">
        <v>0</v>
      </c>
      <c r="F108" s="337">
        <v>0</v>
      </c>
      <c r="G108" s="337">
        <v>1500000</v>
      </c>
      <c r="H108" s="301">
        <f>SUM(E108:G108)</f>
        <v>1500000</v>
      </c>
    </row>
    <row r="109" spans="1:8" ht="24" customHeight="1" x14ac:dyDescent="0.15">
      <c r="A109" s="68"/>
      <c r="B109" s="286"/>
      <c r="C109" s="279"/>
      <c r="D109" s="163" t="s">
        <v>38</v>
      </c>
      <c r="E109" s="165">
        <v>0</v>
      </c>
      <c r="F109" s="165">
        <v>0</v>
      </c>
      <c r="G109" s="165">
        <v>229800</v>
      </c>
      <c r="H109" s="287">
        <f>SUM(E109:G109)</f>
        <v>229800</v>
      </c>
    </row>
    <row r="110" spans="1:8" ht="24" customHeight="1" x14ac:dyDescent="0.15">
      <c r="A110" s="68"/>
      <c r="B110" s="286"/>
      <c r="C110" s="279"/>
      <c r="D110" s="338" t="s">
        <v>39</v>
      </c>
      <c r="E110" s="167">
        <f>(E108-E109)</f>
        <v>0</v>
      </c>
      <c r="F110" s="167">
        <f>(F108-F109)</f>
        <v>0</v>
      </c>
      <c r="G110" s="167">
        <f>(G108-G109)</f>
        <v>1270200</v>
      </c>
      <c r="H110" s="340">
        <f>(H108-H109)</f>
        <v>1270200</v>
      </c>
    </row>
    <row r="111" spans="1:8" ht="27" customHeight="1" x14ac:dyDescent="0.15">
      <c r="A111" s="68"/>
      <c r="B111" s="286"/>
      <c r="C111" s="279" t="s">
        <v>102</v>
      </c>
      <c r="D111" s="336" t="s">
        <v>37</v>
      </c>
      <c r="E111" s="337">
        <v>0</v>
      </c>
      <c r="F111" s="337">
        <f>SUM(F105,F108)</f>
        <v>0</v>
      </c>
      <c r="G111" s="337">
        <v>1000000</v>
      </c>
      <c r="H111" s="301">
        <f>SUM(E111:G111)</f>
        <v>1000000</v>
      </c>
    </row>
    <row r="112" spans="1:8" ht="27" customHeight="1" x14ac:dyDescent="0.15">
      <c r="A112" s="68"/>
      <c r="B112" s="286"/>
      <c r="C112" s="279"/>
      <c r="D112" s="163" t="s">
        <v>38</v>
      </c>
      <c r="E112" s="165">
        <f>SUM(E106,E109)</f>
        <v>0</v>
      </c>
      <c r="F112" s="165">
        <f>SUM(F106,F109)</f>
        <v>0</v>
      </c>
      <c r="G112" s="165">
        <v>0</v>
      </c>
      <c r="H112" s="287">
        <f>SUM(E112:G112)</f>
        <v>0</v>
      </c>
    </row>
    <row r="113" spans="1:8" ht="27" customHeight="1" x14ac:dyDescent="0.15">
      <c r="A113" s="68"/>
      <c r="B113" s="286"/>
      <c r="C113" s="279"/>
      <c r="D113" s="338" t="s">
        <v>39</v>
      </c>
      <c r="E113" s="167">
        <f>(E111-E112)</f>
        <v>0</v>
      </c>
      <c r="F113" s="167">
        <f>(F111-F112)</f>
        <v>0</v>
      </c>
      <c r="G113" s="167">
        <f>(G111-G112)</f>
        <v>1000000</v>
      </c>
      <c r="H113" s="340">
        <f>(H111-H112)</f>
        <v>1000000</v>
      </c>
    </row>
    <row r="114" spans="1:8" ht="24" customHeight="1" x14ac:dyDescent="0.15">
      <c r="A114" s="68"/>
      <c r="B114" s="286"/>
      <c r="C114" s="279" t="s">
        <v>103</v>
      </c>
      <c r="D114" s="336" t="s">
        <v>37</v>
      </c>
      <c r="E114" s="337">
        <f>SUM(E108,E111)</f>
        <v>0</v>
      </c>
      <c r="F114" s="337">
        <f>SUM(F108,F111)</f>
        <v>0</v>
      </c>
      <c r="G114" s="337">
        <v>1200000</v>
      </c>
      <c r="H114" s="301">
        <f>SUM(E114:G114)</f>
        <v>1200000</v>
      </c>
    </row>
    <row r="115" spans="1:8" ht="24" customHeight="1" x14ac:dyDescent="0.15">
      <c r="A115" s="68"/>
      <c r="B115" s="286"/>
      <c r="C115" s="279"/>
      <c r="D115" s="163" t="s">
        <v>38</v>
      </c>
      <c r="E115" s="165">
        <f>SUM(E109,E112)</f>
        <v>0</v>
      </c>
      <c r="F115" s="165">
        <f>SUM(F109,F112)</f>
        <v>0</v>
      </c>
      <c r="G115" s="165">
        <v>123000</v>
      </c>
      <c r="H115" s="287">
        <f>SUM(E115:G115)</f>
        <v>123000</v>
      </c>
    </row>
    <row r="116" spans="1:8" ht="24" customHeight="1" x14ac:dyDescent="0.15">
      <c r="A116" s="68"/>
      <c r="B116" s="286"/>
      <c r="C116" s="279"/>
      <c r="D116" s="348" t="s">
        <v>39</v>
      </c>
      <c r="E116" s="350">
        <f>(E114-E115)</f>
        <v>0</v>
      </c>
      <c r="F116" s="350">
        <f>(F114-F115)</f>
        <v>0</v>
      </c>
      <c r="G116" s="350">
        <f>(G114-G115)</f>
        <v>1077000</v>
      </c>
      <c r="H116" s="351">
        <f>(H114-H115)</f>
        <v>1077000</v>
      </c>
    </row>
    <row r="117" spans="1:8" ht="24" customHeight="1" x14ac:dyDescent="0.15">
      <c r="A117" s="68"/>
      <c r="B117" s="286"/>
      <c r="C117" s="291" t="s">
        <v>43</v>
      </c>
      <c r="D117" s="344" t="s">
        <v>37</v>
      </c>
      <c r="E117" s="352">
        <f t="shared" ref="E117:H119" si="5">SUM(E93,E96,E99,E102,E105,E108,E111,E114)</f>
        <v>900000</v>
      </c>
      <c r="F117" s="352">
        <f t="shared" si="5"/>
        <v>1000000</v>
      </c>
      <c r="G117" s="352">
        <f t="shared" si="5"/>
        <v>11000000</v>
      </c>
      <c r="H117" s="353">
        <f t="shared" si="5"/>
        <v>12900000</v>
      </c>
    </row>
    <row r="118" spans="1:8" ht="24" customHeight="1" x14ac:dyDescent="0.15">
      <c r="A118" s="68"/>
      <c r="B118" s="286"/>
      <c r="C118" s="293"/>
      <c r="D118" s="174" t="s">
        <v>38</v>
      </c>
      <c r="E118" s="176">
        <f t="shared" si="5"/>
        <v>220700</v>
      </c>
      <c r="F118" s="176">
        <f t="shared" si="5"/>
        <v>300000</v>
      </c>
      <c r="G118" s="176">
        <f t="shared" si="5"/>
        <v>2302800</v>
      </c>
      <c r="H118" s="226">
        <f t="shared" si="5"/>
        <v>2823500</v>
      </c>
    </row>
    <row r="119" spans="1:8" ht="24" customHeight="1" x14ac:dyDescent="0.15">
      <c r="A119" s="68"/>
      <c r="B119" s="288"/>
      <c r="C119" s="295"/>
      <c r="D119" s="347" t="s">
        <v>39</v>
      </c>
      <c r="E119" s="297">
        <f t="shared" si="5"/>
        <v>679300</v>
      </c>
      <c r="F119" s="297">
        <f t="shared" si="5"/>
        <v>700000</v>
      </c>
      <c r="G119" s="297">
        <f t="shared" si="5"/>
        <v>8697200</v>
      </c>
      <c r="H119" s="298">
        <f t="shared" si="5"/>
        <v>10076500</v>
      </c>
    </row>
    <row r="120" spans="1:8" ht="24" customHeight="1" x14ac:dyDescent="0.15">
      <c r="A120" s="68"/>
      <c r="B120" s="284" t="s">
        <v>104</v>
      </c>
      <c r="C120" s="279" t="s">
        <v>105</v>
      </c>
      <c r="D120" s="336" t="s">
        <v>37</v>
      </c>
      <c r="E120" s="337">
        <v>0</v>
      </c>
      <c r="F120" s="337">
        <f>SUM(F111,F114)</f>
        <v>0</v>
      </c>
      <c r="G120" s="337">
        <v>12000000</v>
      </c>
      <c r="H120" s="301">
        <f>SUM(E120:G120)</f>
        <v>12000000</v>
      </c>
    </row>
    <row r="121" spans="1:8" ht="24" customHeight="1" x14ac:dyDescent="0.15">
      <c r="A121" s="68"/>
      <c r="B121" s="286"/>
      <c r="C121" s="279"/>
      <c r="D121" s="163" t="s">
        <v>38</v>
      </c>
      <c r="E121" s="165">
        <v>0</v>
      </c>
      <c r="F121" s="165">
        <f>SUM(F112,F115)</f>
        <v>0</v>
      </c>
      <c r="G121" s="165">
        <v>4155000</v>
      </c>
      <c r="H121" s="287">
        <f>SUM(E121:G121)</f>
        <v>4155000</v>
      </c>
    </row>
    <row r="122" spans="1:8" ht="24" customHeight="1" x14ac:dyDescent="0.15">
      <c r="A122" s="68"/>
      <c r="B122" s="286"/>
      <c r="C122" s="279"/>
      <c r="D122" s="338" t="s">
        <v>39</v>
      </c>
      <c r="E122" s="350">
        <f>(E120-E121)</f>
        <v>0</v>
      </c>
      <c r="F122" s="350">
        <f>(F120-F121)</f>
        <v>0</v>
      </c>
      <c r="G122" s="350">
        <f>(G120-G121)</f>
        <v>7845000</v>
      </c>
      <c r="H122" s="351">
        <f>(H120-H121)</f>
        <v>7845000</v>
      </c>
    </row>
    <row r="123" spans="1:8" ht="24" customHeight="1" x14ac:dyDescent="0.15">
      <c r="A123" s="68"/>
      <c r="B123" s="286"/>
      <c r="C123" s="279" t="s">
        <v>106</v>
      </c>
      <c r="D123" s="336" t="s">
        <v>37</v>
      </c>
      <c r="E123" s="337">
        <v>0</v>
      </c>
      <c r="F123" s="337">
        <f>SUM(F114,F120)</f>
        <v>0</v>
      </c>
      <c r="G123" s="337">
        <v>5000000</v>
      </c>
      <c r="H123" s="301">
        <f>SUM(E123:G123)</f>
        <v>5000000</v>
      </c>
    </row>
    <row r="124" spans="1:8" ht="24" customHeight="1" x14ac:dyDescent="0.15">
      <c r="A124" s="68"/>
      <c r="B124" s="286"/>
      <c r="C124" s="279"/>
      <c r="D124" s="163" t="s">
        <v>38</v>
      </c>
      <c r="E124" s="165">
        <v>0</v>
      </c>
      <c r="F124" s="165">
        <f>SUM(F115,F121)</f>
        <v>0</v>
      </c>
      <c r="G124" s="165">
        <v>2123299</v>
      </c>
      <c r="H124" s="287">
        <f>SUM(E124:G124)</f>
        <v>2123299</v>
      </c>
    </row>
    <row r="125" spans="1:8" ht="24" customHeight="1" x14ac:dyDescent="0.15">
      <c r="A125" s="68"/>
      <c r="B125" s="286"/>
      <c r="C125" s="279"/>
      <c r="D125" s="338" t="s">
        <v>39</v>
      </c>
      <c r="E125" s="350">
        <f>(E123-E124)</f>
        <v>0</v>
      </c>
      <c r="F125" s="350">
        <f>(F123-F124)</f>
        <v>0</v>
      </c>
      <c r="G125" s="350">
        <f>(G123-G124)</f>
        <v>2876701</v>
      </c>
      <c r="H125" s="351">
        <f>(H123-H124)</f>
        <v>2876701</v>
      </c>
    </row>
    <row r="126" spans="1:8" ht="24" customHeight="1" x14ac:dyDescent="0.15">
      <c r="A126" s="68"/>
      <c r="B126" s="286"/>
      <c r="C126" s="279" t="s">
        <v>107</v>
      </c>
      <c r="D126" s="336" t="s">
        <v>37</v>
      </c>
      <c r="E126" s="337">
        <v>0</v>
      </c>
      <c r="F126" s="337">
        <v>0</v>
      </c>
      <c r="G126" s="337">
        <v>504040</v>
      </c>
      <c r="H126" s="301">
        <f>SUM(E126:G126)</f>
        <v>504040</v>
      </c>
    </row>
    <row r="127" spans="1:8" ht="24" customHeight="1" x14ac:dyDescent="0.15">
      <c r="A127" s="68"/>
      <c r="B127" s="286"/>
      <c r="C127" s="279"/>
      <c r="D127" s="163" t="s">
        <v>38</v>
      </c>
      <c r="E127" s="165">
        <v>0</v>
      </c>
      <c r="F127" s="165">
        <v>0</v>
      </c>
      <c r="G127" s="165">
        <v>0</v>
      </c>
      <c r="H127" s="287">
        <f>SUM(E127:G127)</f>
        <v>0</v>
      </c>
    </row>
    <row r="128" spans="1:8" ht="24" customHeight="1" x14ac:dyDescent="0.15">
      <c r="A128" s="68"/>
      <c r="B128" s="286"/>
      <c r="C128" s="279"/>
      <c r="D128" s="338" t="s">
        <v>39</v>
      </c>
      <c r="E128" s="167">
        <f>(E126-E127)</f>
        <v>0</v>
      </c>
      <c r="F128" s="167">
        <f>(F126-F127)</f>
        <v>0</v>
      </c>
      <c r="G128" s="167">
        <f>(G126-G127)</f>
        <v>504040</v>
      </c>
      <c r="H128" s="340">
        <f>(H126-H127)</f>
        <v>504040</v>
      </c>
    </row>
    <row r="129" spans="1:8" ht="24" customHeight="1" x14ac:dyDescent="0.15">
      <c r="A129" s="68"/>
      <c r="B129" s="286"/>
      <c r="C129" s="279" t="s">
        <v>108</v>
      </c>
      <c r="D129" s="336" t="s">
        <v>37</v>
      </c>
      <c r="E129" s="337">
        <v>0</v>
      </c>
      <c r="F129" s="337">
        <v>0</v>
      </c>
      <c r="G129" s="337">
        <v>1200000</v>
      </c>
      <c r="H129" s="301">
        <f>SUM(E129:G129)</f>
        <v>1200000</v>
      </c>
    </row>
    <row r="130" spans="1:8" ht="24" customHeight="1" x14ac:dyDescent="0.15">
      <c r="A130" s="68"/>
      <c r="B130" s="286"/>
      <c r="C130" s="279"/>
      <c r="D130" s="163" t="s">
        <v>38</v>
      </c>
      <c r="E130" s="165">
        <v>0</v>
      </c>
      <c r="F130" s="165">
        <v>0</v>
      </c>
      <c r="G130" s="165">
        <v>0</v>
      </c>
      <c r="H130" s="287">
        <f>SUM(E130:G130)</f>
        <v>0</v>
      </c>
    </row>
    <row r="131" spans="1:8" ht="24" customHeight="1" x14ac:dyDescent="0.15">
      <c r="A131" s="68"/>
      <c r="B131" s="286"/>
      <c r="C131" s="279"/>
      <c r="D131" s="338" t="s">
        <v>39</v>
      </c>
      <c r="E131" s="167">
        <f>(E129-E130)</f>
        <v>0</v>
      </c>
      <c r="F131" s="167">
        <f>(F129-F130)</f>
        <v>0</v>
      </c>
      <c r="G131" s="167">
        <f>(G129-G130)</f>
        <v>1200000</v>
      </c>
      <c r="H131" s="340">
        <f>(H129-H130)</f>
        <v>1200000</v>
      </c>
    </row>
    <row r="132" spans="1:8" ht="24" customHeight="1" x14ac:dyDescent="0.15">
      <c r="A132" s="68"/>
      <c r="B132" s="286"/>
      <c r="C132" s="279" t="s">
        <v>109</v>
      </c>
      <c r="D132" s="336" t="s">
        <v>37</v>
      </c>
      <c r="E132" s="337">
        <v>0</v>
      </c>
      <c r="F132" s="337">
        <v>0</v>
      </c>
      <c r="G132" s="337">
        <v>32800000</v>
      </c>
      <c r="H132" s="301">
        <f>SUM(E132:G132)</f>
        <v>32800000</v>
      </c>
    </row>
    <row r="133" spans="1:8" ht="24" customHeight="1" x14ac:dyDescent="0.15">
      <c r="A133" s="68"/>
      <c r="B133" s="286"/>
      <c r="C133" s="279"/>
      <c r="D133" s="163" t="s">
        <v>38</v>
      </c>
      <c r="E133" s="165">
        <v>0</v>
      </c>
      <c r="F133" s="165">
        <v>0</v>
      </c>
      <c r="G133" s="165">
        <v>13869410</v>
      </c>
      <c r="H133" s="287">
        <f>SUM(E133:G133)</f>
        <v>13869410</v>
      </c>
    </row>
    <row r="134" spans="1:8" ht="24" customHeight="1" x14ac:dyDescent="0.15">
      <c r="A134" s="68"/>
      <c r="B134" s="286"/>
      <c r="C134" s="279"/>
      <c r="D134" s="338" t="s">
        <v>39</v>
      </c>
      <c r="E134" s="167">
        <f>(E132-E133)</f>
        <v>0</v>
      </c>
      <c r="F134" s="167">
        <f>(F132-F133)</f>
        <v>0</v>
      </c>
      <c r="G134" s="167">
        <f>(G132-G133)</f>
        <v>18930590</v>
      </c>
      <c r="H134" s="340">
        <f>(H132-H133)</f>
        <v>18930590</v>
      </c>
    </row>
    <row r="135" spans="1:8" ht="24" customHeight="1" x14ac:dyDescent="0.15">
      <c r="A135" s="68"/>
      <c r="B135" s="286"/>
      <c r="C135" s="279" t="s">
        <v>110</v>
      </c>
      <c r="D135" s="336" t="s">
        <v>37</v>
      </c>
      <c r="E135" s="337">
        <v>2600000</v>
      </c>
      <c r="F135" s="337">
        <v>0</v>
      </c>
      <c r="G135" s="337">
        <v>6000000</v>
      </c>
      <c r="H135" s="301">
        <f>SUM(E135:G135)</f>
        <v>8600000</v>
      </c>
    </row>
    <row r="136" spans="1:8" ht="24" customHeight="1" x14ac:dyDescent="0.15">
      <c r="A136" s="68"/>
      <c r="B136" s="286"/>
      <c r="C136" s="279"/>
      <c r="D136" s="163" t="s">
        <v>38</v>
      </c>
      <c r="E136" s="165">
        <v>2446280</v>
      </c>
      <c r="F136" s="165">
        <v>0</v>
      </c>
      <c r="G136" s="165">
        <v>2280000</v>
      </c>
      <c r="H136" s="287">
        <f>SUM(E136:G136)</f>
        <v>4726280</v>
      </c>
    </row>
    <row r="137" spans="1:8" ht="24" customHeight="1" x14ac:dyDescent="0.15">
      <c r="A137" s="68"/>
      <c r="B137" s="286"/>
      <c r="C137" s="279"/>
      <c r="D137" s="338" t="s">
        <v>39</v>
      </c>
      <c r="E137" s="167">
        <f>(E135-E136)</f>
        <v>153720</v>
      </c>
      <c r="F137" s="167">
        <f>(F135-F136)</f>
        <v>0</v>
      </c>
      <c r="G137" s="167">
        <f>(G135-G136)</f>
        <v>3720000</v>
      </c>
      <c r="H137" s="340">
        <f>(H135-H136)</f>
        <v>3873720</v>
      </c>
    </row>
    <row r="138" spans="1:8" ht="24" customHeight="1" x14ac:dyDescent="0.15">
      <c r="A138" s="68"/>
      <c r="B138" s="286"/>
      <c r="C138" s="291" t="s">
        <v>43</v>
      </c>
      <c r="D138" s="344" t="s">
        <v>37</v>
      </c>
      <c r="E138" s="352">
        <f t="shared" ref="E138:F140" si="6">SUM(E120,E123,E132,E135)</f>
        <v>2600000</v>
      </c>
      <c r="F138" s="352">
        <f t="shared" si="6"/>
        <v>0</v>
      </c>
      <c r="G138" s="352">
        <f>SUM(G120,G123,G126,G129,G132,G135)</f>
        <v>57504040</v>
      </c>
      <c r="H138" s="353">
        <f>SUM(H120,H123,H126,H129,H132,H135)</f>
        <v>60104040</v>
      </c>
    </row>
    <row r="139" spans="1:8" ht="24" customHeight="1" x14ac:dyDescent="0.15">
      <c r="A139" s="68"/>
      <c r="B139" s="286"/>
      <c r="C139" s="293"/>
      <c r="D139" s="174" t="s">
        <v>38</v>
      </c>
      <c r="E139" s="176">
        <f t="shared" si="6"/>
        <v>2446280</v>
      </c>
      <c r="F139" s="176">
        <f t="shared" si="6"/>
        <v>0</v>
      </c>
      <c r="G139" s="176">
        <f>SUM(G121,G124,G127,G130,G133,G136)</f>
        <v>22427709</v>
      </c>
      <c r="H139" s="226">
        <f>SUM(H121,H124,H133,H136)</f>
        <v>24873989</v>
      </c>
    </row>
    <row r="140" spans="1:8" ht="24" customHeight="1" x14ac:dyDescent="0.15">
      <c r="A140" s="68"/>
      <c r="B140" s="288"/>
      <c r="C140" s="295"/>
      <c r="D140" s="347" t="s">
        <v>39</v>
      </c>
      <c r="E140" s="354">
        <f t="shared" si="6"/>
        <v>153720</v>
      </c>
      <c r="F140" s="354">
        <f t="shared" si="6"/>
        <v>0</v>
      </c>
      <c r="G140" s="354">
        <f>SUM(G122,G125,G128,G131,G134,G137)</f>
        <v>35076331</v>
      </c>
      <c r="H140" s="355">
        <f>SUM(H122,H125,H128,H131,H134,H137)</f>
        <v>35230051</v>
      </c>
    </row>
    <row r="141" spans="1:8" ht="24" customHeight="1" x14ac:dyDescent="0.15">
      <c r="A141" s="68"/>
      <c r="B141" s="308" t="s">
        <v>43</v>
      </c>
      <c r="C141" s="309"/>
      <c r="D141" s="356" t="s">
        <v>37</v>
      </c>
      <c r="E141" s="357">
        <f t="shared" ref="E141:H143" si="7">SUM(E90,E117,E138)</f>
        <v>119500000</v>
      </c>
      <c r="F141" s="357">
        <f t="shared" si="7"/>
        <v>17000000</v>
      </c>
      <c r="G141" s="357">
        <f t="shared" si="7"/>
        <v>103004040</v>
      </c>
      <c r="H141" s="358">
        <f t="shared" si="7"/>
        <v>239504040</v>
      </c>
    </row>
    <row r="142" spans="1:8" ht="24" customHeight="1" x14ac:dyDescent="0.15">
      <c r="A142" s="68"/>
      <c r="B142" s="310"/>
      <c r="C142" s="311"/>
      <c r="D142" s="359" t="s">
        <v>38</v>
      </c>
      <c r="E142" s="360">
        <f t="shared" si="7"/>
        <v>107103730</v>
      </c>
      <c r="F142" s="360">
        <f t="shared" si="7"/>
        <v>15451099</v>
      </c>
      <c r="G142" s="360">
        <f t="shared" si="7"/>
        <v>46381945</v>
      </c>
      <c r="H142" s="361">
        <f t="shared" si="7"/>
        <v>168936774</v>
      </c>
    </row>
    <row r="143" spans="1:8" ht="24" customHeight="1" x14ac:dyDescent="0.15">
      <c r="A143" s="118"/>
      <c r="B143" s="310"/>
      <c r="C143" s="311"/>
      <c r="D143" s="362" t="s">
        <v>39</v>
      </c>
      <c r="E143" s="313">
        <f t="shared" si="7"/>
        <v>12396270</v>
      </c>
      <c r="F143" s="313">
        <f t="shared" si="7"/>
        <v>1548901</v>
      </c>
      <c r="G143" s="313">
        <f t="shared" si="7"/>
        <v>56622095</v>
      </c>
      <c r="H143" s="314">
        <f t="shared" si="7"/>
        <v>70567266</v>
      </c>
    </row>
    <row r="144" spans="1:8" ht="27" customHeight="1" x14ac:dyDescent="0.15">
      <c r="A144" s="139" t="s">
        <v>111</v>
      </c>
      <c r="B144" s="284" t="s">
        <v>111</v>
      </c>
      <c r="C144" s="284" t="s">
        <v>111</v>
      </c>
      <c r="D144" s="336" t="s">
        <v>37</v>
      </c>
      <c r="E144" s="337">
        <v>50000</v>
      </c>
      <c r="F144" s="337">
        <v>430190</v>
      </c>
      <c r="G144" s="337">
        <v>0</v>
      </c>
      <c r="H144" s="301">
        <f>SUM(E144:G144)</f>
        <v>480190</v>
      </c>
    </row>
    <row r="145" spans="1:8" ht="24" customHeight="1" x14ac:dyDescent="0.15">
      <c r="A145" s="68"/>
      <c r="B145" s="286"/>
      <c r="C145" s="286"/>
      <c r="D145" s="163" t="s">
        <v>38</v>
      </c>
      <c r="E145" s="165">
        <v>36271</v>
      </c>
      <c r="F145" s="165">
        <v>0</v>
      </c>
      <c r="G145" s="165">
        <v>0</v>
      </c>
      <c r="H145" s="287">
        <f>SUM(E145:G145)</f>
        <v>36271</v>
      </c>
    </row>
    <row r="146" spans="1:8" ht="24" customHeight="1" x14ac:dyDescent="0.15">
      <c r="A146" s="68"/>
      <c r="B146" s="286"/>
      <c r="C146" s="288"/>
      <c r="D146" s="338" t="s">
        <v>39</v>
      </c>
      <c r="E146" s="303">
        <f>(E144-E145)</f>
        <v>13729</v>
      </c>
      <c r="F146" s="167">
        <f>(F144-F145)</f>
        <v>430190</v>
      </c>
      <c r="G146" s="303">
        <f>(G144-G145)</f>
        <v>0</v>
      </c>
      <c r="H146" s="340">
        <f>(H144-H145)</f>
        <v>443919</v>
      </c>
    </row>
    <row r="147" spans="1:8" ht="24" customHeight="1" x14ac:dyDescent="0.15">
      <c r="A147" s="68"/>
      <c r="B147" s="286"/>
      <c r="C147" s="291" t="s">
        <v>43</v>
      </c>
      <c r="D147" s="363" t="s">
        <v>37</v>
      </c>
      <c r="E147" s="352">
        <f t="shared" ref="E147:G148" si="8">(E144)</f>
        <v>50000</v>
      </c>
      <c r="F147" s="352">
        <f t="shared" si="8"/>
        <v>430190</v>
      </c>
      <c r="G147" s="352">
        <f t="shared" si="8"/>
        <v>0</v>
      </c>
      <c r="H147" s="364">
        <f>SUM(E147:G147)</f>
        <v>480190</v>
      </c>
    </row>
    <row r="148" spans="1:8" ht="24" customHeight="1" x14ac:dyDescent="0.15">
      <c r="A148" s="68"/>
      <c r="B148" s="286"/>
      <c r="C148" s="293"/>
      <c r="D148" s="174" t="s">
        <v>38</v>
      </c>
      <c r="E148" s="176">
        <f t="shared" si="8"/>
        <v>36271</v>
      </c>
      <c r="F148" s="176">
        <f t="shared" si="8"/>
        <v>0</v>
      </c>
      <c r="G148" s="176">
        <f t="shared" si="8"/>
        <v>0</v>
      </c>
      <c r="H148" s="365">
        <f>SUM(E148:G148)</f>
        <v>36271</v>
      </c>
    </row>
    <row r="149" spans="1:8" ht="24" customHeight="1" x14ac:dyDescent="0.15">
      <c r="A149" s="68"/>
      <c r="B149" s="288"/>
      <c r="C149" s="295"/>
      <c r="D149" s="347" t="s">
        <v>39</v>
      </c>
      <c r="E149" s="297">
        <f>(E147-E148)</f>
        <v>13729</v>
      </c>
      <c r="F149" s="179">
        <f>(F147-F148)</f>
        <v>430190</v>
      </c>
      <c r="G149" s="297">
        <f>(G147-G148)</f>
        <v>0</v>
      </c>
      <c r="H149" s="227">
        <f>(H147-H148)</f>
        <v>443919</v>
      </c>
    </row>
    <row r="150" spans="1:8" ht="24" customHeight="1" x14ac:dyDescent="0.15">
      <c r="A150" s="68"/>
      <c r="B150" s="308" t="s">
        <v>43</v>
      </c>
      <c r="C150" s="309"/>
      <c r="D150" s="356" t="s">
        <v>37</v>
      </c>
      <c r="E150" s="366">
        <f t="shared" ref="E150:H151" si="9">(E147)</f>
        <v>50000</v>
      </c>
      <c r="F150" s="366">
        <f t="shared" si="9"/>
        <v>430190</v>
      </c>
      <c r="G150" s="366">
        <f t="shared" si="9"/>
        <v>0</v>
      </c>
      <c r="H150" s="367">
        <f t="shared" si="9"/>
        <v>480190</v>
      </c>
    </row>
    <row r="151" spans="1:8" ht="24" customHeight="1" x14ac:dyDescent="0.15">
      <c r="A151" s="68"/>
      <c r="B151" s="310"/>
      <c r="C151" s="311"/>
      <c r="D151" s="359" t="s">
        <v>38</v>
      </c>
      <c r="E151" s="188">
        <f t="shared" si="9"/>
        <v>36271</v>
      </c>
      <c r="F151" s="188">
        <f t="shared" si="9"/>
        <v>0</v>
      </c>
      <c r="G151" s="188">
        <f t="shared" si="9"/>
        <v>0</v>
      </c>
      <c r="H151" s="229">
        <f t="shared" si="9"/>
        <v>36271</v>
      </c>
    </row>
    <row r="152" spans="1:8" ht="24" customHeight="1" x14ac:dyDescent="0.15">
      <c r="A152" s="118"/>
      <c r="B152" s="310"/>
      <c r="C152" s="311"/>
      <c r="D152" s="362" t="s">
        <v>39</v>
      </c>
      <c r="E152" s="322">
        <f>(E150-E151)</f>
        <v>13729</v>
      </c>
      <c r="F152" s="192">
        <f>(F150-F151)</f>
        <v>430190</v>
      </c>
      <c r="G152" s="322">
        <f>(G150-G151)</f>
        <v>0</v>
      </c>
      <c r="H152" s="230">
        <f>(H150-H151)</f>
        <v>443919</v>
      </c>
    </row>
    <row r="153" spans="1:8" ht="24" customHeight="1" x14ac:dyDescent="0.15">
      <c r="A153" s="139" t="s">
        <v>112</v>
      </c>
      <c r="B153" s="284" t="s">
        <v>113</v>
      </c>
      <c r="C153" s="284" t="s">
        <v>114</v>
      </c>
      <c r="D153" s="336" t="s">
        <v>37</v>
      </c>
      <c r="E153" s="368">
        <v>0</v>
      </c>
      <c r="F153" s="368">
        <v>17770000</v>
      </c>
      <c r="G153" s="368">
        <v>0</v>
      </c>
      <c r="H153" s="301">
        <f>SUM(E153:G153)</f>
        <v>17770000</v>
      </c>
    </row>
    <row r="154" spans="1:8" ht="24" customHeight="1" x14ac:dyDescent="0.15">
      <c r="A154" s="68"/>
      <c r="B154" s="286"/>
      <c r="C154" s="286"/>
      <c r="D154" s="163" t="s">
        <v>38</v>
      </c>
      <c r="E154" s="207">
        <v>0</v>
      </c>
      <c r="F154" s="207">
        <v>0</v>
      </c>
      <c r="G154" s="207">
        <v>0</v>
      </c>
      <c r="H154" s="287">
        <f>SUM(E154:G154)</f>
        <v>0</v>
      </c>
    </row>
    <row r="155" spans="1:8" ht="24" customHeight="1" x14ac:dyDescent="0.15">
      <c r="A155" s="68"/>
      <c r="B155" s="286"/>
      <c r="C155" s="288"/>
      <c r="D155" s="338" t="s">
        <v>39</v>
      </c>
      <c r="E155" s="167">
        <f>(E153-E154)</f>
        <v>0</v>
      </c>
      <c r="F155" s="303">
        <f>(F153-F154)</f>
        <v>17770000</v>
      </c>
      <c r="G155" s="167">
        <f>(G153-G154)</f>
        <v>0</v>
      </c>
      <c r="H155" s="304">
        <f>(H153-H154)</f>
        <v>17770000</v>
      </c>
    </row>
    <row r="156" spans="1:8" ht="24" customHeight="1" x14ac:dyDescent="0.15">
      <c r="A156" s="68"/>
      <c r="B156" s="286"/>
      <c r="C156" s="291" t="s">
        <v>43</v>
      </c>
      <c r="D156" s="344" t="s">
        <v>37</v>
      </c>
      <c r="E156" s="352">
        <f t="shared" ref="E156:H157" si="10">(E153)</f>
        <v>0</v>
      </c>
      <c r="F156" s="352">
        <f t="shared" si="10"/>
        <v>17770000</v>
      </c>
      <c r="G156" s="352">
        <f t="shared" si="10"/>
        <v>0</v>
      </c>
      <c r="H156" s="353">
        <f t="shared" si="10"/>
        <v>17770000</v>
      </c>
    </row>
    <row r="157" spans="1:8" ht="24" customHeight="1" x14ac:dyDescent="0.15">
      <c r="A157" s="68"/>
      <c r="B157" s="286"/>
      <c r="C157" s="293"/>
      <c r="D157" s="174" t="s">
        <v>38</v>
      </c>
      <c r="E157" s="176">
        <f t="shared" si="10"/>
        <v>0</v>
      </c>
      <c r="F157" s="176">
        <f t="shared" si="10"/>
        <v>0</v>
      </c>
      <c r="G157" s="176">
        <f t="shared" si="10"/>
        <v>0</v>
      </c>
      <c r="H157" s="226">
        <f t="shared" si="10"/>
        <v>0</v>
      </c>
    </row>
    <row r="158" spans="1:8" ht="24" customHeight="1" x14ac:dyDescent="0.15">
      <c r="A158" s="68"/>
      <c r="B158" s="288"/>
      <c r="C158" s="295"/>
      <c r="D158" s="347" t="s">
        <v>39</v>
      </c>
      <c r="E158" s="179">
        <f>(E156-E157)</f>
        <v>0</v>
      </c>
      <c r="F158" s="297">
        <f>(F156-F157)</f>
        <v>17770000</v>
      </c>
      <c r="G158" s="179">
        <f>(G156-G157)</f>
        <v>0</v>
      </c>
      <c r="H158" s="298">
        <f>(H156-H157)</f>
        <v>17770000</v>
      </c>
    </row>
    <row r="159" spans="1:8" ht="24" customHeight="1" x14ac:dyDescent="0.15">
      <c r="A159" s="68"/>
      <c r="B159" s="308" t="s">
        <v>43</v>
      </c>
      <c r="C159" s="309"/>
      <c r="D159" s="315" t="s">
        <v>37</v>
      </c>
      <c r="E159" s="366">
        <f t="shared" ref="E159:H160" si="11">(E156)</f>
        <v>0</v>
      </c>
      <c r="F159" s="366">
        <f t="shared" si="11"/>
        <v>17770000</v>
      </c>
      <c r="G159" s="366">
        <f t="shared" si="11"/>
        <v>0</v>
      </c>
      <c r="H159" s="367">
        <f t="shared" si="11"/>
        <v>17770000</v>
      </c>
    </row>
    <row r="160" spans="1:8" ht="24" customHeight="1" x14ac:dyDescent="0.15">
      <c r="A160" s="68"/>
      <c r="B160" s="310"/>
      <c r="C160" s="311"/>
      <c r="D160" s="186" t="s">
        <v>38</v>
      </c>
      <c r="E160" s="188">
        <f t="shared" si="11"/>
        <v>0</v>
      </c>
      <c r="F160" s="188">
        <f t="shared" si="11"/>
        <v>0</v>
      </c>
      <c r="G160" s="188">
        <f t="shared" si="11"/>
        <v>0</v>
      </c>
      <c r="H160" s="229">
        <f t="shared" si="11"/>
        <v>0</v>
      </c>
    </row>
    <row r="161" spans="1:9" ht="24" customHeight="1" thickBot="1" x14ac:dyDescent="0.2">
      <c r="A161" s="68"/>
      <c r="B161" s="310"/>
      <c r="C161" s="311"/>
      <c r="D161" s="369" t="s">
        <v>39</v>
      </c>
      <c r="E161" s="370">
        <f>(E159-E160)</f>
        <v>0</v>
      </c>
      <c r="F161" s="371">
        <f>(F159-F160)</f>
        <v>17770000</v>
      </c>
      <c r="G161" s="370">
        <f>(G159-G160)</f>
        <v>0</v>
      </c>
      <c r="H161" s="372">
        <f>(H159-H160)</f>
        <v>17770000</v>
      </c>
    </row>
    <row r="162" spans="1:9" ht="24" customHeight="1" x14ac:dyDescent="0.15">
      <c r="A162" s="373" t="s">
        <v>58</v>
      </c>
      <c r="B162" s="374"/>
      <c r="C162" s="374"/>
      <c r="D162" s="375" t="s">
        <v>37</v>
      </c>
      <c r="E162" s="236">
        <f t="shared" ref="E162:H163" si="12">SUM(E48,E63,E141,E150,E159)</f>
        <v>1192277850</v>
      </c>
      <c r="F162" s="236">
        <f t="shared" si="12"/>
        <v>83958602</v>
      </c>
      <c r="G162" s="236">
        <f t="shared" si="12"/>
        <v>500763548</v>
      </c>
      <c r="H162" s="237">
        <f t="shared" si="12"/>
        <v>1777000000</v>
      </c>
    </row>
    <row r="163" spans="1:9" ht="24" customHeight="1" x14ac:dyDescent="0.15">
      <c r="A163" s="376"/>
      <c r="B163" s="377"/>
      <c r="C163" s="377"/>
      <c r="D163" s="378" t="s">
        <v>38</v>
      </c>
      <c r="E163" s="244">
        <f t="shared" si="12"/>
        <v>1170883801</v>
      </c>
      <c r="F163" s="244">
        <f t="shared" si="12"/>
        <v>48853503</v>
      </c>
      <c r="G163" s="244">
        <f t="shared" si="12"/>
        <v>186167390</v>
      </c>
      <c r="H163" s="245">
        <f t="shared" si="12"/>
        <v>1405904694</v>
      </c>
    </row>
    <row r="164" spans="1:9" ht="24" customHeight="1" thickBot="1" x14ac:dyDescent="0.2">
      <c r="A164" s="379"/>
      <c r="B164" s="380"/>
      <c r="C164" s="380"/>
      <c r="D164" s="381" t="s">
        <v>39</v>
      </c>
      <c r="E164" s="382">
        <f>(E162-E163)</f>
        <v>21394049</v>
      </c>
      <c r="F164" s="382">
        <f>(F162-F163)</f>
        <v>35105099</v>
      </c>
      <c r="G164" s="382">
        <f>(G162-G163)</f>
        <v>314596158</v>
      </c>
      <c r="H164" s="383">
        <f>(H162-H163)</f>
        <v>371095306</v>
      </c>
      <c r="I164" s="384"/>
    </row>
    <row r="165" spans="1:9" ht="22.5" customHeight="1" x14ac:dyDescent="0.15">
      <c r="A165" s="385"/>
      <c r="B165" s="385"/>
      <c r="C165" s="385"/>
      <c r="D165" s="385"/>
      <c r="E165" s="386"/>
      <c r="F165" s="386"/>
      <c r="G165" s="386"/>
      <c r="H165" s="387"/>
    </row>
    <row r="166" spans="1:9" x14ac:dyDescent="0.15">
      <c r="A166" s="385"/>
      <c r="B166" s="385"/>
      <c r="C166" s="385"/>
      <c r="D166" s="385"/>
      <c r="E166" s="386"/>
      <c r="F166" s="386"/>
      <c r="G166" s="386"/>
      <c r="H166" s="387"/>
    </row>
    <row r="167" spans="1:9" x14ac:dyDescent="0.15">
      <c r="A167" s="385"/>
      <c r="B167" s="385"/>
      <c r="C167" s="385"/>
      <c r="D167" s="385"/>
      <c r="E167" s="386"/>
      <c r="F167" s="386"/>
      <c r="G167" s="386"/>
      <c r="H167" s="387"/>
    </row>
    <row r="168" spans="1:9" x14ac:dyDescent="0.15">
      <c r="A168" s="385"/>
      <c r="B168" s="385"/>
      <c r="C168" s="385"/>
      <c r="D168" s="385"/>
      <c r="E168" s="386"/>
      <c r="F168" s="386"/>
      <c r="G168" s="386"/>
      <c r="H168" s="387"/>
    </row>
    <row r="169" spans="1:9" x14ac:dyDescent="0.15">
      <c r="A169" s="385"/>
      <c r="B169" s="385"/>
      <c r="C169" s="385"/>
      <c r="D169" s="385"/>
      <c r="E169" s="386"/>
      <c r="F169" s="386"/>
      <c r="G169" s="386"/>
      <c r="H169" s="387"/>
    </row>
    <row r="170" spans="1:9" x14ac:dyDescent="0.15">
      <c r="A170" s="385"/>
      <c r="B170" s="385"/>
      <c r="C170" s="385"/>
      <c r="D170" s="385"/>
      <c r="E170" s="386"/>
      <c r="F170" s="386"/>
      <c r="G170" s="386"/>
      <c r="H170" s="387"/>
    </row>
    <row r="171" spans="1:9" x14ac:dyDescent="0.15">
      <c r="A171" s="385"/>
      <c r="B171" s="385"/>
      <c r="C171" s="385"/>
      <c r="D171" s="385"/>
      <c r="E171" s="386"/>
      <c r="F171" s="386"/>
      <c r="G171" s="386"/>
      <c r="H171" s="387"/>
    </row>
    <row r="172" spans="1:9" x14ac:dyDescent="0.15">
      <c r="A172" s="385"/>
      <c r="B172" s="385"/>
      <c r="C172" s="385"/>
      <c r="D172" s="385"/>
      <c r="E172" s="386"/>
      <c r="F172" s="386"/>
      <c r="G172" s="386"/>
      <c r="H172" s="387"/>
    </row>
    <row r="173" spans="1:9" x14ac:dyDescent="0.15">
      <c r="A173" s="385"/>
      <c r="B173" s="385"/>
      <c r="C173" s="385"/>
      <c r="D173" s="385"/>
      <c r="E173" s="386"/>
      <c r="F173" s="386"/>
      <c r="G173" s="386"/>
      <c r="H173" s="387"/>
    </row>
    <row r="174" spans="1:9" x14ac:dyDescent="0.15">
      <c r="A174" s="385"/>
      <c r="B174" s="385"/>
      <c r="C174" s="385"/>
      <c r="D174" s="385"/>
      <c r="E174" s="386"/>
      <c r="F174" s="386"/>
      <c r="G174" s="386"/>
      <c r="H174" s="387"/>
    </row>
    <row r="175" spans="1:9" x14ac:dyDescent="0.15">
      <c r="A175" s="385"/>
      <c r="B175" s="385"/>
      <c r="C175" s="385"/>
      <c r="D175" s="385"/>
      <c r="E175" s="386"/>
      <c r="F175" s="386"/>
      <c r="G175" s="386"/>
      <c r="H175" s="387"/>
    </row>
    <row r="176" spans="1:9" x14ac:dyDescent="0.15">
      <c r="A176" s="385"/>
      <c r="B176" s="385"/>
      <c r="C176" s="385"/>
      <c r="D176" s="385"/>
      <c r="E176" s="386"/>
      <c r="F176" s="386"/>
      <c r="G176" s="386"/>
      <c r="H176" s="387"/>
    </row>
    <row r="177" spans="1:8" x14ac:dyDescent="0.15">
      <c r="A177" s="385"/>
      <c r="B177" s="385"/>
      <c r="C177" s="385"/>
      <c r="D177" s="385"/>
      <c r="E177" s="386"/>
      <c r="F177" s="386"/>
      <c r="G177" s="386"/>
      <c r="H177" s="387"/>
    </row>
    <row r="178" spans="1:8" x14ac:dyDescent="0.15">
      <c r="A178" s="385"/>
      <c r="B178" s="385"/>
      <c r="C178" s="385"/>
      <c r="D178" s="385"/>
      <c r="E178" s="386"/>
      <c r="F178" s="386"/>
      <c r="G178" s="386"/>
      <c r="H178" s="387"/>
    </row>
    <row r="179" spans="1:8" x14ac:dyDescent="0.15">
      <c r="A179" s="385"/>
      <c r="B179" s="385"/>
      <c r="C179" s="385"/>
      <c r="D179" s="385"/>
      <c r="E179" s="386"/>
      <c r="F179" s="386"/>
      <c r="G179" s="386"/>
      <c r="H179" s="387"/>
    </row>
    <row r="180" spans="1:8" x14ac:dyDescent="0.15">
      <c r="A180" s="385"/>
      <c r="B180" s="385"/>
      <c r="C180" s="385"/>
      <c r="D180" s="385"/>
      <c r="E180" s="386"/>
      <c r="F180" s="386"/>
      <c r="G180" s="386"/>
      <c r="H180" s="387"/>
    </row>
    <row r="181" spans="1:8" x14ac:dyDescent="0.15">
      <c r="A181" s="385"/>
      <c r="B181" s="385"/>
      <c r="C181" s="385"/>
      <c r="D181" s="385"/>
      <c r="E181" s="386"/>
      <c r="F181" s="386"/>
      <c r="G181" s="386"/>
      <c r="H181" s="387"/>
    </row>
    <row r="182" spans="1:8" x14ac:dyDescent="0.15">
      <c r="A182" s="385"/>
      <c r="B182" s="385"/>
      <c r="C182" s="385"/>
      <c r="D182" s="385"/>
      <c r="E182" s="386"/>
      <c r="F182" s="386"/>
      <c r="G182" s="386"/>
      <c r="H182" s="387"/>
    </row>
    <row r="183" spans="1:8" x14ac:dyDescent="0.15">
      <c r="A183" s="385"/>
      <c r="B183" s="385"/>
      <c r="C183" s="385"/>
      <c r="D183" s="385"/>
      <c r="E183" s="386"/>
      <c r="F183" s="386"/>
      <c r="G183" s="386"/>
      <c r="H183" s="387"/>
    </row>
    <row r="184" spans="1:8" x14ac:dyDescent="0.15">
      <c r="A184" s="385"/>
      <c r="B184" s="385"/>
      <c r="C184" s="385"/>
      <c r="D184" s="385"/>
      <c r="E184" s="386"/>
      <c r="F184" s="386"/>
      <c r="G184" s="386"/>
      <c r="H184" s="387"/>
    </row>
    <row r="185" spans="1:8" x14ac:dyDescent="0.15">
      <c r="A185" s="385"/>
      <c r="B185" s="385"/>
      <c r="C185" s="385"/>
      <c r="D185" s="385"/>
      <c r="E185" s="386"/>
      <c r="F185" s="386"/>
      <c r="G185" s="386"/>
      <c r="H185" s="387"/>
    </row>
    <row r="186" spans="1:8" x14ac:dyDescent="0.15">
      <c r="A186" s="385"/>
      <c r="B186" s="385"/>
      <c r="C186" s="385"/>
      <c r="D186" s="385"/>
      <c r="E186" s="386"/>
      <c r="F186" s="386"/>
      <c r="G186" s="386"/>
      <c r="H186" s="387"/>
    </row>
    <row r="187" spans="1:8" x14ac:dyDescent="0.15">
      <c r="A187" s="385"/>
      <c r="B187" s="385"/>
      <c r="C187" s="385"/>
      <c r="D187" s="385"/>
      <c r="E187" s="386"/>
      <c r="F187" s="386"/>
      <c r="G187" s="386"/>
      <c r="H187" s="387"/>
    </row>
    <row r="188" spans="1:8" x14ac:dyDescent="0.15">
      <c r="A188" s="385"/>
      <c r="B188" s="385"/>
      <c r="C188" s="385"/>
      <c r="D188" s="385"/>
      <c r="E188" s="386"/>
      <c r="F188" s="386"/>
      <c r="G188" s="386"/>
      <c r="H188" s="387"/>
    </row>
    <row r="189" spans="1:8" x14ac:dyDescent="0.15">
      <c r="A189" s="385"/>
      <c r="B189" s="385"/>
      <c r="C189" s="385"/>
      <c r="D189" s="385"/>
      <c r="E189" s="386"/>
      <c r="F189" s="386"/>
      <c r="G189" s="386"/>
      <c r="H189" s="387"/>
    </row>
    <row r="190" spans="1:8" x14ac:dyDescent="0.15">
      <c r="A190" s="385"/>
      <c r="B190" s="385"/>
      <c r="C190" s="385"/>
      <c r="D190" s="385"/>
      <c r="E190" s="386"/>
      <c r="F190" s="386"/>
      <c r="G190" s="386"/>
      <c r="H190" s="387"/>
    </row>
    <row r="191" spans="1:8" x14ac:dyDescent="0.15">
      <c r="A191" s="385"/>
      <c r="B191" s="385"/>
      <c r="C191" s="385"/>
      <c r="D191" s="385"/>
      <c r="E191" s="386"/>
      <c r="F191" s="386"/>
      <c r="G191" s="386"/>
      <c r="H191" s="387"/>
    </row>
    <row r="192" spans="1:8" x14ac:dyDescent="0.15">
      <c r="A192" s="388"/>
      <c r="B192" s="388"/>
      <c r="C192" s="388"/>
      <c r="D192" s="388"/>
      <c r="E192" s="389"/>
      <c r="F192" s="389"/>
      <c r="G192" s="389"/>
      <c r="H192" s="390"/>
    </row>
    <row r="193" spans="1:8" x14ac:dyDescent="0.15">
      <c r="A193" s="388"/>
      <c r="B193" s="388"/>
      <c r="C193" s="388"/>
      <c r="D193" s="388"/>
      <c r="E193" s="389"/>
      <c r="F193" s="389"/>
      <c r="G193" s="389"/>
      <c r="H193" s="390"/>
    </row>
    <row r="194" spans="1:8" x14ac:dyDescent="0.15">
      <c r="A194" s="388"/>
      <c r="B194" s="388"/>
      <c r="C194" s="388"/>
      <c r="D194" s="388"/>
      <c r="E194" s="389"/>
      <c r="F194" s="389"/>
      <c r="G194" s="389"/>
      <c r="H194" s="390"/>
    </row>
    <row r="195" spans="1:8" x14ac:dyDescent="0.15">
      <c r="A195" s="388"/>
      <c r="B195" s="388"/>
      <c r="C195" s="388"/>
      <c r="D195" s="388"/>
      <c r="E195" s="389"/>
      <c r="F195" s="389"/>
      <c r="G195" s="389"/>
      <c r="H195" s="390"/>
    </row>
    <row r="196" spans="1:8" x14ac:dyDescent="0.15">
      <c r="A196" s="388"/>
      <c r="B196" s="388"/>
      <c r="C196" s="388"/>
      <c r="D196" s="388"/>
      <c r="E196" s="389"/>
      <c r="F196" s="389"/>
      <c r="G196" s="389"/>
      <c r="H196" s="390"/>
    </row>
    <row r="197" spans="1:8" x14ac:dyDescent="0.15">
      <c r="A197" s="388"/>
      <c r="B197" s="388"/>
      <c r="C197" s="388"/>
      <c r="D197" s="388"/>
      <c r="E197" s="389"/>
      <c r="F197" s="389"/>
      <c r="G197" s="389"/>
      <c r="H197" s="390"/>
    </row>
    <row r="198" spans="1:8" x14ac:dyDescent="0.15">
      <c r="A198" s="388"/>
      <c r="B198" s="388"/>
      <c r="C198" s="388"/>
      <c r="D198" s="388"/>
      <c r="E198" s="389"/>
      <c r="F198" s="389"/>
      <c r="G198" s="389"/>
      <c r="H198" s="390"/>
    </row>
    <row r="199" spans="1:8" x14ac:dyDescent="0.15">
      <c r="A199" s="388"/>
      <c r="B199" s="388"/>
      <c r="C199" s="388"/>
      <c r="D199" s="388"/>
      <c r="E199" s="389"/>
      <c r="F199" s="389"/>
      <c r="G199" s="389"/>
      <c r="H199" s="390"/>
    </row>
    <row r="200" spans="1:8" x14ac:dyDescent="0.15">
      <c r="A200" s="388"/>
      <c r="B200" s="388"/>
      <c r="C200" s="388"/>
      <c r="D200" s="388"/>
      <c r="E200" s="389"/>
      <c r="F200" s="389"/>
      <c r="G200" s="389"/>
      <c r="H200" s="390"/>
    </row>
    <row r="201" spans="1:8" x14ac:dyDescent="0.15">
      <c r="A201" s="388"/>
      <c r="B201" s="388"/>
      <c r="C201" s="388"/>
      <c r="D201" s="388"/>
      <c r="E201" s="389"/>
      <c r="F201" s="389"/>
      <c r="G201" s="389"/>
      <c r="H201" s="390"/>
    </row>
    <row r="202" spans="1:8" x14ac:dyDescent="0.15">
      <c r="A202" s="388"/>
      <c r="B202" s="388"/>
      <c r="C202" s="388"/>
      <c r="D202" s="388"/>
      <c r="E202" s="389"/>
      <c r="F202" s="389"/>
      <c r="G202" s="389"/>
      <c r="H202" s="390"/>
    </row>
    <row r="203" spans="1:8" x14ac:dyDescent="0.15">
      <c r="A203" s="388"/>
      <c r="B203" s="388"/>
      <c r="C203" s="388"/>
      <c r="D203" s="388"/>
      <c r="E203" s="389"/>
      <c r="F203" s="389"/>
      <c r="G203" s="389"/>
      <c r="H203" s="390"/>
    </row>
    <row r="204" spans="1:8" x14ac:dyDescent="0.15">
      <c r="A204" s="388"/>
      <c r="B204" s="388"/>
      <c r="C204" s="388"/>
      <c r="D204" s="388"/>
      <c r="E204" s="389"/>
      <c r="F204" s="389"/>
      <c r="G204" s="389"/>
      <c r="H204" s="390"/>
    </row>
    <row r="205" spans="1:8" x14ac:dyDescent="0.15">
      <c r="A205" s="388"/>
      <c r="B205" s="388"/>
      <c r="C205" s="388"/>
      <c r="D205" s="388"/>
      <c r="E205" s="389"/>
      <c r="F205" s="389"/>
      <c r="G205" s="389"/>
      <c r="H205" s="390"/>
    </row>
    <row r="206" spans="1:8" x14ac:dyDescent="0.15">
      <c r="A206" s="388"/>
      <c r="B206" s="388"/>
      <c r="C206" s="388"/>
      <c r="D206" s="388"/>
      <c r="E206" s="389"/>
      <c r="F206" s="389"/>
      <c r="G206" s="389"/>
      <c r="H206" s="390"/>
    </row>
    <row r="207" spans="1:8" x14ac:dyDescent="0.15">
      <c r="A207" s="388"/>
      <c r="B207" s="388"/>
      <c r="C207" s="388"/>
      <c r="D207" s="388"/>
      <c r="E207" s="389"/>
      <c r="F207" s="389"/>
      <c r="G207" s="389"/>
      <c r="H207" s="390"/>
    </row>
    <row r="208" spans="1:8" x14ac:dyDescent="0.15">
      <c r="A208" s="388"/>
      <c r="B208" s="388"/>
      <c r="C208" s="388"/>
      <c r="D208" s="388"/>
      <c r="E208" s="389"/>
      <c r="F208" s="389"/>
      <c r="G208" s="389"/>
      <c r="H208" s="390"/>
    </row>
    <row r="209" spans="1:8" x14ac:dyDescent="0.15">
      <c r="A209" s="388"/>
      <c r="B209" s="388"/>
      <c r="C209" s="388"/>
      <c r="D209" s="388"/>
      <c r="E209" s="389"/>
      <c r="F209" s="389"/>
      <c r="G209" s="389"/>
      <c r="H209" s="390"/>
    </row>
    <row r="210" spans="1:8" x14ac:dyDescent="0.15">
      <c r="A210" s="388"/>
      <c r="B210" s="388"/>
      <c r="C210" s="388"/>
      <c r="D210" s="388"/>
      <c r="E210" s="389"/>
      <c r="F210" s="389"/>
      <c r="G210" s="389"/>
      <c r="H210" s="390"/>
    </row>
    <row r="211" spans="1:8" x14ac:dyDescent="0.15">
      <c r="A211" s="388"/>
      <c r="B211" s="388"/>
      <c r="C211" s="388"/>
      <c r="D211" s="388"/>
      <c r="E211" s="389"/>
      <c r="F211" s="389"/>
      <c r="G211" s="389"/>
      <c r="H211" s="390"/>
    </row>
    <row r="212" spans="1:8" x14ac:dyDescent="0.15">
      <c r="A212" s="388"/>
      <c r="B212" s="388"/>
      <c r="C212" s="388"/>
      <c r="D212" s="388"/>
      <c r="E212" s="389"/>
      <c r="F212" s="389"/>
      <c r="G212" s="389"/>
      <c r="H212" s="390"/>
    </row>
    <row r="213" spans="1:8" x14ac:dyDescent="0.15">
      <c r="A213" s="388"/>
      <c r="B213" s="388"/>
      <c r="C213" s="388"/>
      <c r="D213" s="388"/>
      <c r="E213" s="389"/>
      <c r="F213" s="389"/>
      <c r="G213" s="389"/>
      <c r="H213" s="390"/>
    </row>
    <row r="214" spans="1:8" x14ac:dyDescent="0.15">
      <c r="A214" s="388"/>
      <c r="B214" s="388"/>
      <c r="C214" s="388"/>
      <c r="D214" s="388"/>
      <c r="E214" s="389"/>
      <c r="F214" s="389"/>
      <c r="G214" s="389"/>
      <c r="H214" s="390"/>
    </row>
    <row r="215" spans="1:8" x14ac:dyDescent="0.15">
      <c r="A215" s="388"/>
      <c r="B215" s="388"/>
      <c r="C215" s="388"/>
      <c r="D215" s="388"/>
      <c r="E215" s="389"/>
      <c r="F215" s="389"/>
      <c r="G215" s="389"/>
      <c r="H215" s="390"/>
    </row>
    <row r="216" spans="1:8" x14ac:dyDescent="0.15">
      <c r="A216" s="388"/>
      <c r="B216" s="388"/>
      <c r="C216" s="388"/>
      <c r="D216" s="388"/>
      <c r="E216" s="389"/>
      <c r="F216" s="389"/>
      <c r="G216" s="389"/>
      <c r="H216" s="390"/>
    </row>
    <row r="217" spans="1:8" x14ac:dyDescent="0.15">
      <c r="A217" s="388"/>
      <c r="B217" s="388"/>
      <c r="C217" s="388"/>
      <c r="D217" s="388"/>
      <c r="E217" s="389"/>
      <c r="F217" s="389"/>
      <c r="G217" s="389"/>
      <c r="H217" s="390"/>
    </row>
  </sheetData>
  <mergeCells count="76">
    <mergeCell ref="A153:A161"/>
    <mergeCell ref="B153:B158"/>
    <mergeCell ref="C153:C155"/>
    <mergeCell ref="C156:C158"/>
    <mergeCell ref="B159:C161"/>
    <mergeCell ref="A162:C164"/>
    <mergeCell ref="B141:C143"/>
    <mergeCell ref="A144:A152"/>
    <mergeCell ref="B144:B149"/>
    <mergeCell ref="C144:C146"/>
    <mergeCell ref="C147:C149"/>
    <mergeCell ref="B150:C152"/>
    <mergeCell ref="C117:C119"/>
    <mergeCell ref="B120:B140"/>
    <mergeCell ref="C120:C122"/>
    <mergeCell ref="C123:C125"/>
    <mergeCell ref="C126:C128"/>
    <mergeCell ref="C129:C131"/>
    <mergeCell ref="C132:C134"/>
    <mergeCell ref="C135:C137"/>
    <mergeCell ref="C138:C140"/>
    <mergeCell ref="C90:C92"/>
    <mergeCell ref="B93:B119"/>
    <mergeCell ref="C93:C95"/>
    <mergeCell ref="C96:C98"/>
    <mergeCell ref="C99:C101"/>
    <mergeCell ref="C102:C104"/>
    <mergeCell ref="C105:C107"/>
    <mergeCell ref="C108:C110"/>
    <mergeCell ref="C111:C113"/>
    <mergeCell ref="C114:C116"/>
    <mergeCell ref="A66:A143"/>
    <mergeCell ref="B66:B92"/>
    <mergeCell ref="C66:C68"/>
    <mergeCell ref="C69:C71"/>
    <mergeCell ref="C72:C74"/>
    <mergeCell ref="C75:C77"/>
    <mergeCell ref="C78:C80"/>
    <mergeCell ref="C81:C83"/>
    <mergeCell ref="C84:C86"/>
    <mergeCell ref="C87:C89"/>
    <mergeCell ref="C45:C47"/>
    <mergeCell ref="B48:C50"/>
    <mergeCell ref="A51:A65"/>
    <mergeCell ref="B51:B62"/>
    <mergeCell ref="C51:C53"/>
    <mergeCell ref="C54:C56"/>
    <mergeCell ref="C57:C59"/>
    <mergeCell ref="C60:C62"/>
    <mergeCell ref="B63:C65"/>
    <mergeCell ref="C27:C29"/>
    <mergeCell ref="C30:C32"/>
    <mergeCell ref="C33:C35"/>
    <mergeCell ref="C36:C38"/>
    <mergeCell ref="C39:C41"/>
    <mergeCell ref="C42:C44"/>
    <mergeCell ref="A6:A50"/>
    <mergeCell ref="B6:B26"/>
    <mergeCell ref="C6:C8"/>
    <mergeCell ref="C9:C11"/>
    <mergeCell ref="C12:C14"/>
    <mergeCell ref="C15:C17"/>
    <mergeCell ref="C18:C20"/>
    <mergeCell ref="C21:C23"/>
    <mergeCell ref="C24:C26"/>
    <mergeCell ref="B27:B47"/>
    <mergeCell ref="A1:D1"/>
    <mergeCell ref="A2:H2"/>
    <mergeCell ref="A3:C3"/>
    <mergeCell ref="E3:F3"/>
    <mergeCell ref="A4:C4"/>
    <mergeCell ref="D4:D5"/>
    <mergeCell ref="E4:E5"/>
    <mergeCell ref="F4:F5"/>
    <mergeCell ref="G4:G5"/>
    <mergeCell ref="H4:H5"/>
  </mergeCells>
  <phoneticPr fontId="2" type="noConversion"/>
  <pageMargins left="0.43307086614173229" right="0.39370078740157483" top="0.9055118110236221" bottom="0.47244094488188981" header="0.51181102362204722" footer="0.31496062992125984"/>
  <pageSetup paperSize="9" scale="84" orientation="portrait" r:id="rId1"/>
  <headerFooter alignWithMargins="0">
    <oddFooter>&amp;L&amp;"HY센스L,보통"꿈과 소망을 이루어가는집&amp;R&amp;"HY센스L,보통"성프란치스꼬의집</oddFooter>
  </headerFooter>
  <rowBreaks count="3" manualBreakCount="3">
    <brk id="35" max="7" man="1"/>
    <brk id="68" max="7" man="1"/>
    <brk id="10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총괄표</vt:lpstr>
      <vt:lpstr>세입결산서</vt:lpstr>
      <vt:lpstr>세출결산서</vt:lpstr>
      <vt:lpstr>세입결산서!Print_Area</vt:lpstr>
      <vt:lpstr>세출결산서!Print_Area</vt:lpstr>
      <vt:lpstr>총괄표!Print_Area</vt:lpstr>
      <vt:lpstr>세입결산서!Print_Titles</vt:lpstr>
      <vt:lpstr>세출결산서!Print_Titles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담당자</dc:creator>
  <cp:lastModifiedBy>담당자</cp:lastModifiedBy>
  <dcterms:created xsi:type="dcterms:W3CDTF">2013-04-16T02:18:08Z</dcterms:created>
  <dcterms:modified xsi:type="dcterms:W3CDTF">2013-04-16T02:18:54Z</dcterms:modified>
</cp:coreProperties>
</file>